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gov1.sharepoint.com/sites/DEC-Files/Management/Workgroups/Budget Workgroup/"/>
    </mc:Choice>
  </mc:AlternateContent>
  <xr:revisionPtr revIDLastSave="21" documentId="8_{F8EB773A-41CE-41F6-8D9E-8BE065B4CB7F}" xr6:coauthVersionLast="47" xr6:coauthVersionMax="47" xr10:uidLastSave="{A68654CA-89B8-4737-A276-DA3FCF414757}"/>
  <bookViews>
    <workbookView xWindow="26220" yWindow="384" windowWidth="18156" windowHeight="18912" tabRatio="801" firstSheet="1" activeTab="1" xr2:uid="{00000000-000D-0000-FFFF-FFFF00000000}"/>
  </bookViews>
  <sheets>
    <sheet name="Methodology &amp; Assumptions" sheetId="6" r:id="rId1"/>
    <sheet name="OMB &amp; DEC Guidelines" sheetId="1" r:id="rId2"/>
    <sheet name="Org. Fringe Benefit Calc. Form" sheetId="2" r:id="rId3"/>
    <sheet name="Per Staff Fringe Benefit Calc." sheetId="3" r:id="rId4"/>
    <sheet name="Fringe Benefit Change Request " sheetId="4" r:id="rId5"/>
    <sheet name="MCO PTO Calculator v1.1" sheetId="5" state="hidden" r:id="rId6"/>
  </sheets>
  <definedNames>
    <definedName name="_xlnm.Print_Area" localSheetId="4">'Fringe Benefit Change Request '!$A$1:$F$54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3" l="1"/>
  <c r="E59" i="3" l="1"/>
  <c r="E58" i="3"/>
  <c r="E57" i="3"/>
  <c r="F45" i="3"/>
  <c r="K45" i="3" s="1"/>
  <c r="F44" i="3"/>
  <c r="G44" i="3" s="1"/>
  <c r="F43" i="3"/>
  <c r="K43" i="3" s="1"/>
  <c r="F42" i="3"/>
  <c r="J42" i="3" s="1"/>
  <c r="F41" i="3"/>
  <c r="I41" i="3" s="1"/>
  <c r="F40" i="3"/>
  <c r="H40" i="3" s="1"/>
  <c r="J39" i="3"/>
  <c r="I39" i="3"/>
  <c r="H39" i="3"/>
  <c r="F39" i="3"/>
  <c r="G39" i="3" s="1"/>
  <c r="F38" i="3"/>
  <c r="K38" i="3" s="1"/>
  <c r="F37" i="3"/>
  <c r="K37" i="3" s="1"/>
  <c r="F36" i="3"/>
  <c r="K36" i="3" s="1"/>
  <c r="F35" i="3"/>
  <c r="K35" i="3" s="1"/>
  <c r="F34" i="3"/>
  <c r="J34" i="3" s="1"/>
  <c r="F33" i="3"/>
  <c r="I33" i="3" s="1"/>
  <c r="F32" i="3"/>
  <c r="H32" i="3" s="1"/>
  <c r="F31" i="3"/>
  <c r="G31" i="3" s="1"/>
  <c r="F30" i="3"/>
  <c r="K30" i="3" s="1"/>
  <c r="I32" i="3" l="1"/>
  <c r="K32" i="3"/>
  <c r="K39" i="3"/>
  <c r="J32" i="3"/>
  <c r="I31" i="3"/>
  <c r="H31" i="3"/>
  <c r="J33" i="3"/>
  <c r="K41" i="3"/>
  <c r="J31" i="3"/>
  <c r="H38" i="3"/>
  <c r="H30" i="3"/>
  <c r="K31" i="3"/>
  <c r="I38" i="3"/>
  <c r="K42" i="3"/>
  <c r="I30" i="3"/>
  <c r="K34" i="3"/>
  <c r="J38" i="3"/>
  <c r="I40" i="3"/>
  <c r="J40" i="3"/>
  <c r="G38" i="3"/>
  <c r="G30" i="3"/>
  <c r="K33" i="3"/>
  <c r="J30" i="3"/>
  <c r="O39" i="3"/>
  <c r="K40" i="3"/>
  <c r="J41" i="3"/>
  <c r="G37" i="3"/>
  <c r="G36" i="3"/>
  <c r="H37" i="3"/>
  <c r="G35" i="3"/>
  <c r="H36" i="3"/>
  <c r="I37" i="3"/>
  <c r="G43" i="3"/>
  <c r="H44" i="3"/>
  <c r="G34" i="3"/>
  <c r="H35" i="3"/>
  <c r="I36" i="3"/>
  <c r="J37" i="3"/>
  <c r="G42" i="3"/>
  <c r="H43" i="3"/>
  <c r="I44" i="3"/>
  <c r="G33" i="3"/>
  <c r="H34" i="3"/>
  <c r="I35" i="3"/>
  <c r="J36" i="3"/>
  <c r="G41" i="3"/>
  <c r="H42" i="3"/>
  <c r="I43" i="3"/>
  <c r="J44" i="3"/>
  <c r="G32" i="3"/>
  <c r="H33" i="3"/>
  <c r="I34" i="3"/>
  <c r="J35" i="3"/>
  <c r="G40" i="3"/>
  <c r="H41" i="3"/>
  <c r="I42" i="3"/>
  <c r="J43" i="3"/>
  <c r="K44" i="3"/>
  <c r="G45" i="3"/>
  <c r="H45" i="3"/>
  <c r="I45" i="3"/>
  <c r="J45" i="3"/>
  <c r="E24" i="2"/>
  <c r="E23" i="2"/>
  <c r="E20" i="2"/>
  <c r="E29" i="2"/>
  <c r="E30" i="2"/>
  <c r="E31" i="2"/>
  <c r="E32" i="2"/>
  <c r="E28" i="2"/>
  <c r="O31" i="3" l="1"/>
  <c r="O38" i="3"/>
  <c r="O40" i="3"/>
  <c r="O32" i="3"/>
  <c r="O44" i="3"/>
  <c r="O35" i="3"/>
  <c r="O30" i="3"/>
  <c r="O42" i="3"/>
  <c r="O43" i="3"/>
  <c r="O41" i="3"/>
  <c r="O36" i="3"/>
  <c r="O34" i="3"/>
  <c r="O37" i="3"/>
  <c r="O45" i="3"/>
  <c r="O33" i="3"/>
  <c r="E22" i="2"/>
  <c r="E21" i="2"/>
  <c r="E25" i="2" l="1"/>
  <c r="B10" i="5"/>
  <c r="E26" i="4"/>
  <c r="E30" i="4" s="1"/>
  <c r="D26" i="4"/>
  <c r="D30" i="4" s="1"/>
  <c r="F25" i="4"/>
  <c r="F24" i="4"/>
  <c r="F23" i="4"/>
  <c r="F22" i="4"/>
  <c r="F21" i="4"/>
  <c r="F20" i="4"/>
  <c r="F19" i="4"/>
  <c r="F18" i="4"/>
  <c r="F17" i="4"/>
  <c r="F14" i="4"/>
  <c r="F11" i="4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46" i="3" l="1"/>
  <c r="F26" i="4"/>
  <c r="F27" i="4" s="1"/>
  <c r="F30" i="4"/>
  <c r="D53" i="4"/>
  <c r="E60" i="3"/>
  <c r="H23" i="3"/>
  <c r="K23" i="3"/>
  <c r="G25" i="3"/>
  <c r="K25" i="3"/>
  <c r="H19" i="3"/>
  <c r="K19" i="3"/>
  <c r="H27" i="3"/>
  <c r="K27" i="3"/>
  <c r="J24" i="3"/>
  <c r="K24" i="3"/>
  <c r="H17" i="3"/>
  <c r="K17" i="3"/>
  <c r="H26" i="3"/>
  <c r="K26" i="3"/>
  <c r="J20" i="3"/>
  <c r="K20" i="3"/>
  <c r="J28" i="3"/>
  <c r="K28" i="3"/>
  <c r="H15" i="3"/>
  <c r="K15" i="3"/>
  <c r="J16" i="3"/>
  <c r="K16" i="3"/>
  <c r="J18" i="3"/>
  <c r="K18" i="3"/>
  <c r="J21" i="3"/>
  <c r="K21" i="3"/>
  <c r="J29" i="3"/>
  <c r="K29" i="3"/>
  <c r="I14" i="3"/>
  <c r="J14" i="3"/>
  <c r="K14" i="3"/>
  <c r="J22" i="3"/>
  <c r="K22" i="3"/>
  <c r="E33" i="2"/>
  <c r="E34" i="2" s="1"/>
  <c r="E37" i="2" s="1"/>
  <c r="E39" i="2" s="1"/>
  <c r="I26" i="3"/>
  <c r="G14" i="3"/>
  <c r="J26" i="3"/>
  <c r="H14" i="3"/>
  <c r="J19" i="3"/>
  <c r="I23" i="3"/>
  <c r="J23" i="3"/>
  <c r="G18" i="3"/>
  <c r="H18" i="3"/>
  <c r="I27" i="3"/>
  <c r="I18" i="3"/>
  <c r="G22" i="3"/>
  <c r="J27" i="3"/>
  <c r="I15" i="3"/>
  <c r="H22" i="3"/>
  <c r="J15" i="3"/>
  <c r="I22" i="3"/>
  <c r="G26" i="3"/>
  <c r="I19" i="3"/>
  <c r="G29" i="3"/>
  <c r="H29" i="3"/>
  <c r="H25" i="3"/>
  <c r="G16" i="3"/>
  <c r="I17" i="3"/>
  <c r="G20" i="3"/>
  <c r="I21" i="3"/>
  <c r="G24" i="3"/>
  <c r="I25" i="3"/>
  <c r="G28" i="3"/>
  <c r="I29" i="3"/>
  <c r="J17" i="3"/>
  <c r="J25" i="3"/>
  <c r="H28" i="3"/>
  <c r="B9" i="5"/>
  <c r="B13" i="5" s="1"/>
  <c r="G15" i="3"/>
  <c r="I16" i="3"/>
  <c r="G19" i="3"/>
  <c r="I20" i="3"/>
  <c r="G23" i="3"/>
  <c r="I24" i="3"/>
  <c r="G27" i="3"/>
  <c r="I28" i="3"/>
  <c r="G17" i="3"/>
  <c r="G21" i="3"/>
  <c r="H21" i="3"/>
  <c r="H16" i="3"/>
  <c r="H20" i="3"/>
  <c r="H24" i="3"/>
  <c r="E53" i="3" l="1"/>
  <c r="E50" i="3"/>
  <c r="E52" i="3"/>
  <c r="E51" i="3"/>
  <c r="E49" i="3"/>
  <c r="O14" i="3"/>
  <c r="O26" i="3"/>
  <c r="O24" i="3"/>
  <c r="O23" i="3"/>
  <c r="O29" i="3"/>
  <c r="O19" i="3"/>
  <c r="O22" i="3"/>
  <c r="O27" i="3"/>
  <c r="O17" i="3"/>
  <c r="O15" i="3"/>
  <c r="O28" i="3"/>
  <c r="O25" i="3"/>
  <c r="O18" i="3"/>
  <c r="O20" i="3"/>
  <c r="O16" i="3"/>
  <c r="O21" i="3"/>
  <c r="E54" i="3" l="1"/>
  <c r="E6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Tyson, Anthony (DEC)</author>
  </authors>
  <commentList>
    <comment ref="F4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Tyson, Anthony (DEC):
Press Ctrl + ;</t>
        </r>
      </text>
    </comment>
    <comment ref="F46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Tyson, Anthony (DEC):
Press Ctrl + ;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Tyson, Anthony (DEC)</author>
  </authors>
  <commentList>
    <comment ref="G1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Tyson, Anthony (DEC):
Enter organization's Unemployement Insurance Rate (%)</t>
        </r>
      </text>
    </comment>
    <comment ref="H12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Tyson, Anthony (DEC):
Enter organization's Worker's Compensation Rate (%)</t>
        </r>
      </text>
    </comment>
    <comment ref="G66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Tyson, Anthony (DEC):
Press Ctrl + ;</t>
        </r>
      </text>
    </comment>
    <comment ref="G70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Tyson, Anthony (DEC):
Press Ctrl + ;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Tyson, Anthony (DEC)</author>
  </authors>
  <commentList>
    <comment ref="F57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Tyson, Anthony (DEC):
Press Ctrl + ;</t>
        </r>
      </text>
    </comment>
    <comment ref="F62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Tyson, Anthony (DEC):
Press Ctrl + ;</t>
        </r>
      </text>
    </comment>
  </commentList>
</comments>
</file>

<file path=xl/sharedStrings.xml><?xml version="1.0" encoding="utf-8"?>
<sst xmlns="http://schemas.openxmlformats.org/spreadsheetml/2006/main" count="213" uniqueCount="150">
  <si>
    <t>DEC Fringe Benefit Request Form</t>
  </si>
  <si>
    <t>Grantee Name:</t>
  </si>
  <si>
    <t>Contract ID#:</t>
  </si>
  <si>
    <t>Program Name:</t>
  </si>
  <si>
    <t>Effective Date:</t>
  </si>
  <si>
    <t>Grantee Contact:</t>
  </si>
  <si>
    <t>Grantee Email:</t>
  </si>
  <si>
    <t>Using the DEC Fringe Rate Calculator</t>
  </si>
  <si>
    <t>Color Coding</t>
  </si>
  <si>
    <t>Calculated Fields</t>
  </si>
  <si>
    <t>Job Title</t>
  </si>
  <si>
    <t>Employee Legal Name</t>
  </si>
  <si>
    <t>Employee Hours
(annual)</t>
  </si>
  <si>
    <t>Annual Salary 
(gross per employee)</t>
  </si>
  <si>
    <t>UI 
(per employee max)</t>
  </si>
  <si>
    <t>Worker's Compenstation 
(per employee)</t>
  </si>
  <si>
    <t>ETT
(per employee max)</t>
  </si>
  <si>
    <t>Medical/Dental/Life 
(per employee benefit costs)</t>
  </si>
  <si>
    <t>Retirement Plan 
(employer cost only)</t>
  </si>
  <si>
    <t>PTO Accrual 
(per employee)</t>
  </si>
  <si>
    <t>Annual Fringe Benefit Costs
(Per Employee)</t>
  </si>
  <si>
    <t xml:space="preserve">Total Organizational Employees: </t>
  </si>
  <si>
    <t>Fringe Benefit Expenses:</t>
  </si>
  <si>
    <t xml:space="preserve">Input Percentage </t>
  </si>
  <si>
    <t>Budget Amount</t>
  </si>
  <si>
    <t>Social Security (6.2%)</t>
  </si>
  <si>
    <t>Medicare (1.45%)</t>
  </si>
  <si>
    <t>Employment Training Tax (ETT (.01%)</t>
  </si>
  <si>
    <t xml:space="preserve">Unemployment Insurance (UI) (Input Current %) </t>
  </si>
  <si>
    <t>Worker's Compensation</t>
  </si>
  <si>
    <t xml:space="preserve">Sub-Total </t>
  </si>
  <si>
    <t>Employer Paid Benefits</t>
  </si>
  <si>
    <t>Input Annual Cost</t>
  </si>
  <si>
    <t xml:space="preserve">Budget Amount </t>
  </si>
  <si>
    <t xml:space="preserve">Health Insurance </t>
  </si>
  <si>
    <t>Dental Insurance</t>
  </si>
  <si>
    <t>Life Insurance</t>
  </si>
  <si>
    <t xml:space="preserve">Retirement Contribution </t>
  </si>
  <si>
    <t>Accrued PTO/Vacation</t>
  </si>
  <si>
    <t xml:space="preserve"> Fringe Benefit Total </t>
  </si>
  <si>
    <t xml:space="preserve">Fringe Benefit Rate </t>
  </si>
  <si>
    <t>Grantee/Contractor:</t>
  </si>
  <si>
    <t>Name and Title</t>
  </si>
  <si>
    <t>Signature</t>
  </si>
  <si>
    <t>Date</t>
  </si>
  <si>
    <t>DEC Reviewer/Approver:</t>
  </si>
  <si>
    <t>Request Approved</t>
  </si>
  <si>
    <t>Request Denied</t>
  </si>
  <si>
    <t>Program Officer/Designated Approver Name</t>
  </si>
  <si>
    <t xml:space="preserve">Signature </t>
  </si>
  <si>
    <t>OMB guidelines for calculating fringe benefit rates are primarily established under 2 CFR § 200.431 of the Uniform Guidance (formerly OMB Circulars A-21, A-87, and A-122). These regulations dictate that fringe benefits must be reasonable, required by law or written policy, and allocated consistently across all activities. </t>
  </si>
  <si>
    <t>eCFR (.gov) +3</t>
  </si>
  <si>
    <t>Primary Calculation Methodologies</t>
  </si>
  <si>
    <t>There are two main ways to calculate and apply these rates depending on the organization's accounting practices: </t>
  </si>
  <si>
    <t>Formula:</t>
  </si>
  <si>
    <t>Usage: This is the most common method for organization-wide budgeting and project bidding. The resulting percentage is applied to the base salary of employees working on a federal award to determine the total allowable personnel cost.</t>
  </si>
  <si>
    <t>Method: Assigning actual, specific benefit costs (e.g., health insurance premiums, FICA) directly to the individual employees working on the grant.</t>
  </si>
  <si>
    <t>Usage: Best for smaller organizations or cases where benefits vary significantly between individual staff members. </t>
  </si>
  <si>
    <t>Allowable Costs in the Pool</t>
  </si>
  <si>
    <t>Under 2 CFR § 200.431, the following costs can typically be included in the calculation pool:</t>
  </si>
  <si>
    <t>Leave: Paid time off, including vacation, sick leave, holidays, and administrative leave.</t>
  </si>
  <si>
    <t>Taxes: Employer-paid FICA (Social Security and Medicare) and unemployment taxes.</t>
  </si>
  <si>
    <t>Insurance: Health, life, dental, vision, and disability insurance premiums.</t>
  </si>
  <si>
    <t>Retirement: Employer contributions to 401(k), pensions, or profit-sharing plans.</t>
  </si>
  <si>
    <t>Key Compliance Rules</t>
  </si>
  <si>
    <t>Consistency: Benefits must be allocated to federal awards in a manner consistent with how they are charged to other activities.</t>
  </si>
  <si>
    <t>Documentation: Rates must be supported by an Indirect Cost Rate Proposal and often require a signed Certificate of Indirect Costs.</t>
  </si>
  <si>
    <t>Unallowable Costs: Any costs deemed "unallowable" by other sections of the Uniform Guidance (e.g., entertainment, certain travel) cannot be included in the fringe pool. </t>
  </si>
  <si>
    <t>Input Fields</t>
  </si>
  <si>
    <t>Mandated Rates</t>
  </si>
  <si>
    <t xml:space="preserve">Step 5: Input the annual total organizational costs for Health, Dental, etc. in the Employer Paid Benefits section (Column D). </t>
  </si>
  <si>
    <t>DEC Fringe Benefit Change Request Form</t>
  </si>
  <si>
    <t>Using the Fringe Benefit Rate Increase Request Form</t>
  </si>
  <si>
    <t>Step 1: Complete contractor and program details.
Step 2: Enter current and proposed budgets for salaries and fringe benefits.
Step 3: Provide justification for each change and indicate if funding adjustments are needed.
Step 4: Obtain DEC approval before implementing changes.</t>
  </si>
  <si>
    <t>Contractor:</t>
  </si>
  <si>
    <t>Requestor Name:</t>
  </si>
  <si>
    <t>Requestor Email:</t>
  </si>
  <si>
    <t>Current Budget</t>
  </si>
  <si>
    <t>Proposed Budget</t>
  </si>
  <si>
    <t>Incr(Decr)</t>
  </si>
  <si>
    <t>1.  Operating Expense Budget:</t>
  </si>
  <si>
    <t>1.  Salaries Budget:</t>
  </si>
  <si>
    <t>2.  Fringe Benefit Expenses:</t>
  </si>
  <si>
    <t>Employment Training Tax (ETT) (.01%)</t>
  </si>
  <si>
    <t>Unemployment</t>
  </si>
  <si>
    <t>Health and Dental</t>
  </si>
  <si>
    <t>Retirement</t>
  </si>
  <si>
    <t>TOTAL</t>
  </si>
  <si>
    <t>Net Change:</t>
  </si>
  <si>
    <t>Current Rate</t>
  </si>
  <si>
    <t>Proposed Rate</t>
  </si>
  <si>
    <t>3. Fringe Benefit Rate:</t>
  </si>
  <si>
    <t>4. Justification:</t>
  </si>
  <si>
    <t>Fringe Benefit Expense</t>
  </si>
  <si>
    <t>Justification for Increase (Decrease)</t>
  </si>
  <si>
    <t>YES</t>
  </si>
  <si>
    <t>NO</t>
  </si>
  <si>
    <t>5.  Will the proposed fringe benefit rate increase require funding increase?</t>
  </si>
  <si>
    <t xml:space="preserve">6.  If NO, what expense budget will be reduced to fund the fringe benefit rate increase? </t>
  </si>
  <si>
    <t xml:space="preserve">7.  Will the proposed fringe benefit rate increase result to a decrease in services, participant resources, or deliverables?  </t>
  </si>
  <si>
    <t>Proposed Budget Total:</t>
  </si>
  <si>
    <t>8.  Grantee/Contractor:</t>
  </si>
  <si>
    <t>9. DEC Approval:</t>
  </si>
  <si>
    <t>DEC Program Officer/Designated Approver Name</t>
  </si>
  <si>
    <t>DEC — MCO PTO Calculator (v1.1)</t>
  </si>
  <si>
    <t>Total Hours Worked by Covered Employees (anually)</t>
  </si>
  <si>
    <t>Avg Hourly Wage (for PTO cost estimate)</t>
  </si>
  <si>
    <t># Covered Employees (optional)</t>
  </si>
  <si>
    <t>MCO PTO Accruals</t>
  </si>
  <si>
    <t>Paid PTO Accrual (hours) = 0.04615 × Hours</t>
  </si>
  <si>
    <t>Unpaid Time Off Accrual (hours) = 0.03846 × Hours</t>
  </si>
  <si>
    <t>Estimated PTO Cost (Paid PTO)</t>
  </si>
  <si>
    <t>Paid PTO Cost Estimate = Paid PTO Hours × Avg Hourly Wage</t>
  </si>
  <si>
    <t>Notes:</t>
  </si>
  <si>
    <t>MCO requires: 12 paid days and 10 unpaid days.</t>
  </si>
  <si>
    <t>UG §200.431(b): PTO timing must follow accounting basis.</t>
  </si>
  <si>
    <t>Total  Fringe Benefit Expense:</t>
  </si>
  <si>
    <t>Fringe Benefit Expenses Breakdown</t>
  </si>
  <si>
    <t>Medical/Dental/Life Insurance</t>
  </si>
  <si>
    <t>Employer Paid Benefit Costs</t>
  </si>
  <si>
    <t xml:space="preserve">Sub-Total: </t>
  </si>
  <si>
    <t>Step 2: Enter total annual salaries budgeted in the designated input cell (E14).</t>
  </si>
  <si>
    <r>
      <t xml:space="preserve">Step 3: Review </t>
    </r>
    <r>
      <rPr>
        <u/>
        <sz val="11"/>
        <color rgb="FF3A3A3A"/>
        <rFont val="Calibri"/>
        <family val="2"/>
        <scheme val="minor"/>
      </rPr>
      <t>calculated</t>
    </r>
    <r>
      <rPr>
        <sz val="11"/>
        <color rgb="FF3A3A3A"/>
        <rFont val="Calibri"/>
        <family val="2"/>
        <scheme val="minor"/>
      </rPr>
      <t xml:space="preserve"> rates for Social Security (6.2%), Medicare (1.45%), and ETT (.01%).</t>
    </r>
  </si>
  <si>
    <r>
      <rPr>
        <sz val="10"/>
        <color theme="0"/>
        <rFont val="Roboto"/>
      </rPr>
      <t>Specific Identification (Direct Charge)-</t>
    </r>
    <r>
      <rPr>
        <b/>
        <sz val="10"/>
        <color theme="0"/>
        <rFont val="Roboto"/>
      </rPr>
      <t xml:space="preserve"> Follow instructions and complete Per Staff Fringe Benefit Calc. Tab</t>
    </r>
  </si>
  <si>
    <r>
      <t xml:space="preserve">Percentage Rate Method (Standard Allocation)- </t>
    </r>
    <r>
      <rPr>
        <b/>
        <sz val="10"/>
        <rFont val="Roboto"/>
      </rPr>
      <t>Follow instructions and complete Org. Fringe Benefit Calc. Form Tab</t>
    </r>
  </si>
  <si>
    <t xml:space="preserve"> </t>
  </si>
  <si>
    <t xml:space="preserve">Unemployment Insurance (UI)- Input Current % </t>
  </si>
  <si>
    <t>Total  Orgaizational Salaries:</t>
  </si>
  <si>
    <t>Percentage of Staff Subject to UI Base</t>
  </si>
  <si>
    <t xml:space="preserve">Step 1: Input the organizational-wide employee total (E16). </t>
  </si>
  <si>
    <t>Step 4: Input current rates for UI and Worker’s Compensation (D23 &amp; D24).</t>
  </si>
  <si>
    <t>Calculated Amount</t>
  </si>
  <si>
    <t>Total Annual Fringe Benefit Budget Amount</t>
  </si>
  <si>
    <t xml:space="preserve">Medicare 
(per employee) </t>
  </si>
  <si>
    <t>Social Security (OASDI)
(per employee max)</t>
  </si>
  <si>
    <t xml:space="preserve">Social Security (6.2%) &amp; </t>
  </si>
  <si>
    <t>Fringe Benefit Rate</t>
  </si>
  <si>
    <t>Budgeted Salary
(DEC Grant Only)</t>
  </si>
  <si>
    <t>FTE Allocation %</t>
  </si>
  <si>
    <t xml:space="preserve">Step 1: Input Job Title, Employee Legal Name, Employee Hours, Annual Salary, and FTE Allocation (i.e., 100%). </t>
  </si>
  <si>
    <t>Step 2: Input current rates for Unemployment Insurance (UI) and Worker’s Compensation percentage (G12 &amp; H12).</t>
  </si>
  <si>
    <t xml:space="preserve">Step 4: Input any "Other" benefits received by employees.  Other benefits must be pre-approved by the DEC Program Officer, be a current Board-approved policy and applied consistently and equitably across the organization.  </t>
  </si>
  <si>
    <t xml:space="preserve">Total Budgeted Salaries: </t>
  </si>
  <si>
    <t>Social Security (OASDI) (6.2%)</t>
  </si>
  <si>
    <t>Total Budget Salaries (DEC Grant Only)</t>
  </si>
  <si>
    <t xml:space="preserve">Step 3: Input employee actual cost per their desingated elections and approved personnel policies (Column L), PTO Accrual (Column N) and Employer Match or Contribution (Column M) </t>
  </si>
  <si>
    <t>Total Organization Employees Subject to Social Security Cap (&gt; $184,500)</t>
  </si>
  <si>
    <t>Average Salary Above Cap (Calculate total employee salaries above $184,500 / number of employees)</t>
  </si>
  <si>
    <t xml:space="preserve">"Other" fringe benefits must meet the following criteria to be considered. 
1. Benefits are allowable. 2. Benefits are reasonable. 3. Non-mandatory benefits are in a Board-approved written policy that defines 'other' benefits. 4. Benefit is applied consistently across the agency, employees, and allocated funding sources.  </t>
  </si>
  <si>
    <t>Please reference most recent publications of DEC's Cost Categorization Guidelines and DEC's Invoicy Policy Guide for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</si>
</sst>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  <numFmt numFmtId="166" formatCode="&quot;$&quot;#,##0"/>
    <numFmt numFmtId="167" formatCode="mm/dd/yy;@"/>
    <numFmt numFmtId="168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3A3A3A"/>
      <name val="Calibri"/>
      <family val="2"/>
      <scheme val="minor"/>
    </font>
    <font>
      <b/>
      <sz val="11"/>
      <color rgb="FF3A3A3A"/>
      <name val="Calibri"/>
      <family val="2"/>
      <scheme val="minor"/>
    </font>
    <font>
      <b/>
      <u/>
      <sz val="11"/>
      <color rgb="FF3A3A3A"/>
      <name val="Calibri"/>
      <family val="2"/>
      <scheme val="minor"/>
    </font>
    <font>
      <i/>
      <sz val="11"/>
      <color rgb="FF3A3A3A"/>
      <name val="Calibri"/>
      <family val="2"/>
      <scheme val="minor"/>
    </font>
    <font>
      <b/>
      <i/>
      <sz val="11"/>
      <color rgb="FF3A3A3A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rgb="FF3A3A3A"/>
      <name val="Calibri"/>
      <family val="2"/>
      <scheme val="minor"/>
    </font>
    <font>
      <b/>
      <sz val="22"/>
      <color rgb="FF7D94CB"/>
      <name val="Calibri"/>
      <family val="2"/>
      <scheme val="minor"/>
    </font>
    <font>
      <sz val="10"/>
      <color rgb="FF0A0A0A"/>
      <name val="Roboto"/>
    </font>
    <font>
      <b/>
      <sz val="10"/>
      <color rgb="FF0A0A0A"/>
      <name val="Roboto"/>
    </font>
    <font>
      <sz val="7"/>
      <color rgb="FF56595E"/>
      <name val="Roboto"/>
    </font>
    <font>
      <sz val="12"/>
      <color rgb="FF0A0A0A"/>
      <name val="Roboto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Roboto"/>
    </font>
    <font>
      <sz val="10"/>
      <name val="Roboto"/>
    </font>
    <font>
      <b/>
      <sz val="10"/>
      <color theme="0"/>
      <name val="Roboto"/>
    </font>
    <font>
      <sz val="10"/>
      <color theme="0"/>
      <name val="Roboto"/>
    </font>
    <font>
      <u/>
      <sz val="11"/>
      <color rgb="FF3A3A3A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4C7AA"/>
        <bgColor indexed="64"/>
      </patternFill>
    </fill>
    <fill>
      <patternFill patternType="solid">
        <fgColor rgb="FF7D94CB"/>
        <bgColor indexed="64"/>
      </patternFill>
    </fill>
    <fill>
      <patternFill patternType="solid">
        <fgColor rgb="FFA485BD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/>
    <xf numFmtId="9" fontId="1" fillId="0" borderId="0"/>
    <xf numFmtId="0" fontId="20" fillId="0" borderId="0"/>
  </cellStyleXfs>
  <cellXfs count="275">
    <xf numFmtId="0" fontId="0" fillId="0" borderId="0" xfId="0"/>
    <xf numFmtId="9" fontId="0" fillId="0" borderId="0" xfId="2" applyFont="1"/>
    <xf numFmtId="10" fontId="0" fillId="0" borderId="0" xfId="2" applyNumberFormat="1" applyFont="1"/>
    <xf numFmtId="164" fontId="0" fillId="0" borderId="0" xfId="2" applyNumberFormat="1" applyFont="1"/>
    <xf numFmtId="165" fontId="0" fillId="0" borderId="0" xfId="1" applyNumberFormat="1" applyFont="1"/>
    <xf numFmtId="165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 vertical="top" wrapText="1"/>
      <protection locked="0"/>
    </xf>
    <xf numFmtId="10" fontId="5" fillId="4" borderId="2" xfId="2" applyNumberFormat="1" applyFont="1" applyFill="1" applyBorder="1" applyAlignment="1">
      <alignment horizontal="center"/>
    </xf>
    <xf numFmtId="10" fontId="2" fillId="3" borderId="10" xfId="2" applyNumberFormat="1" applyFont="1" applyFill="1" applyBorder="1" applyAlignment="1" applyProtection="1">
      <alignment horizontal="center"/>
      <protection locked="0"/>
    </xf>
    <xf numFmtId="166" fontId="2" fillId="3" borderId="2" xfId="0" applyNumberFormat="1" applyFont="1" applyFill="1" applyBorder="1" applyAlignment="1" applyProtection="1">
      <alignment horizontal="center"/>
      <protection locked="0"/>
    </xf>
    <xf numFmtId="166" fontId="3" fillId="3" borderId="2" xfId="1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  <protection locked="0"/>
    </xf>
    <xf numFmtId="166" fontId="5" fillId="5" borderId="2" xfId="1" applyNumberFormat="1" applyFont="1" applyFill="1" applyBorder="1" applyAlignment="1">
      <alignment horizontal="center"/>
    </xf>
    <xf numFmtId="166" fontId="5" fillId="5" borderId="10" xfId="1" applyNumberFormat="1" applyFont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left"/>
      <protection locked="0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166" fontId="9" fillId="3" borderId="2" xfId="1" applyNumberFormat="1" applyFont="1" applyFill="1" applyBorder="1" applyAlignment="1" applyProtection="1">
      <alignment horizontal="center"/>
      <protection locked="0"/>
    </xf>
    <xf numFmtId="166" fontId="9" fillId="3" borderId="3" xfId="1" applyNumberFormat="1" applyFont="1" applyFill="1" applyBorder="1" applyAlignment="1" applyProtection="1">
      <alignment horizontal="center"/>
      <protection locked="0"/>
    </xf>
    <xf numFmtId="166" fontId="8" fillId="0" borderId="0" xfId="0" applyNumberFormat="1" applyFont="1"/>
    <xf numFmtId="166" fontId="9" fillId="2" borderId="2" xfId="0" applyNumberFormat="1" applyFont="1" applyFill="1" applyBorder="1" applyAlignment="1" applyProtection="1">
      <alignment horizontal="center"/>
      <protection locked="0"/>
    </xf>
    <xf numFmtId="166" fontId="9" fillId="2" borderId="3" xfId="0" applyNumberFormat="1" applyFont="1" applyFill="1" applyBorder="1" applyAlignment="1" applyProtection="1">
      <alignment horizontal="center"/>
      <protection locked="0"/>
    </xf>
    <xf numFmtId="166" fontId="9" fillId="0" borderId="0" xfId="0" applyNumberFormat="1" applyFont="1"/>
    <xf numFmtId="166" fontId="8" fillId="0" borderId="0" xfId="2" applyNumberFormat="1" applyFont="1"/>
    <xf numFmtId="166" fontId="9" fillId="0" borderId="0" xfId="2" applyNumberFormat="1" applyFont="1"/>
    <xf numFmtId="166" fontId="10" fillId="2" borderId="1" xfId="0" applyNumberFormat="1" applyFont="1" applyFill="1" applyBorder="1" applyProtection="1">
      <protection locked="0"/>
    </xf>
    <xf numFmtId="166" fontId="8" fillId="2" borderId="1" xfId="0" applyNumberFormat="1" applyFont="1" applyFill="1" applyBorder="1"/>
    <xf numFmtId="166" fontId="8" fillId="2" borderId="8" xfId="0" applyNumberFormat="1" applyFont="1" applyFill="1" applyBorder="1"/>
    <xf numFmtId="166" fontId="9" fillId="3" borderId="5" xfId="1" applyNumberFormat="1" applyFont="1" applyFill="1" applyBorder="1" applyAlignment="1" applyProtection="1">
      <alignment horizontal="center"/>
      <protection locked="0"/>
    </xf>
    <xf numFmtId="166" fontId="9" fillId="3" borderId="4" xfId="1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right"/>
    </xf>
    <xf numFmtId="44" fontId="8" fillId="0" borderId="0" xfId="1" applyFont="1"/>
    <xf numFmtId="44" fontId="8" fillId="0" borderId="1" xfId="1" applyFont="1" applyBorder="1"/>
    <xf numFmtId="0" fontId="9" fillId="2" borderId="2" xfId="0" applyFont="1" applyFill="1" applyBorder="1" applyAlignment="1">
      <alignment horizontal="center"/>
    </xf>
    <xf numFmtId="166" fontId="8" fillId="0" borderId="2" xfId="0" applyNumberFormat="1" applyFont="1" applyBorder="1"/>
    <xf numFmtId="166" fontId="8" fillId="0" borderId="2" xfId="0" applyNumberFormat="1" applyFont="1" applyBorder="1" applyAlignment="1">
      <alignment horizontal="left" vertical="top"/>
    </xf>
    <xf numFmtId="0" fontId="11" fillId="0" borderId="0" xfId="0" applyFont="1" applyProtection="1">
      <protection locked="0"/>
    </xf>
    <xf numFmtId="0" fontId="8" fillId="0" borderId="0" xfId="0" applyFont="1" applyAlignment="1">
      <alignment horizontal="left" vertical="top"/>
    </xf>
    <xf numFmtId="0" fontId="8" fillId="0" borderId="13" xfId="0" applyFont="1" applyBorder="1"/>
    <xf numFmtId="0" fontId="9" fillId="2" borderId="2" xfId="0" applyFont="1" applyFill="1" applyBorder="1" applyAlignment="1" applyProtection="1">
      <alignment horizontal="left" wrapText="1"/>
      <protection locked="0"/>
    </xf>
    <xf numFmtId="0" fontId="8" fillId="0" borderId="17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>
      <alignment horizontal="right" vertical="top"/>
    </xf>
    <xf numFmtId="0" fontId="9" fillId="2" borderId="9" xfId="0" applyFont="1" applyFill="1" applyBorder="1" applyAlignment="1" applyProtection="1">
      <alignment horizontal="right" vertical="top"/>
      <protection locked="0"/>
    </xf>
    <xf numFmtId="10" fontId="2" fillId="3" borderId="0" xfId="0" applyNumberFormat="1" applyFont="1" applyFill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6" fillId="0" borderId="21" xfId="0" applyFont="1" applyBorder="1"/>
    <xf numFmtId="0" fontId="5" fillId="0" borderId="0" xfId="0" applyFont="1" applyAlignment="1" applyProtection="1">
      <alignment horizontal="left" vertical="top" wrapText="1"/>
      <protection locked="0"/>
    </xf>
    <xf numFmtId="0" fontId="9" fillId="2" borderId="9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vertical="top"/>
    </xf>
    <xf numFmtId="0" fontId="8" fillId="0" borderId="0" xfId="0" applyFont="1" applyAlignment="1" applyProtection="1">
      <alignment vertical="top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top"/>
    </xf>
    <xf numFmtId="0" fontId="8" fillId="0" borderId="2" xfId="0" applyFont="1" applyBorder="1" applyProtection="1">
      <protection locked="0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Protection="1">
      <protection locked="0"/>
    </xf>
    <xf numFmtId="0" fontId="9" fillId="2" borderId="17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166" fontId="5" fillId="5" borderId="2" xfId="0" applyNumberFormat="1" applyFont="1" applyFill="1" applyBorder="1" applyAlignment="1">
      <alignment horizontal="center"/>
    </xf>
    <xf numFmtId="166" fontId="9" fillId="2" borderId="2" xfId="0" applyNumberFormat="1" applyFont="1" applyFill="1" applyBorder="1" applyAlignment="1">
      <alignment horizontal="center"/>
    </xf>
    <xf numFmtId="166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0" fontId="5" fillId="5" borderId="2" xfId="2" applyNumberFormat="1" applyFont="1" applyFill="1" applyBorder="1" applyAlignment="1">
      <alignment horizontal="center"/>
    </xf>
    <xf numFmtId="44" fontId="9" fillId="0" borderId="0" xfId="1" applyFont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 applyProtection="1">
      <alignment horizontal="center" vertical="top"/>
      <protection locked="0"/>
    </xf>
    <xf numFmtId="166" fontId="4" fillId="0" borderId="8" xfId="1" applyNumberFormat="1" applyFont="1" applyBorder="1" applyAlignment="1">
      <alignment horizontal="center"/>
    </xf>
    <xf numFmtId="1" fontId="0" fillId="0" borderId="0" xfId="0" applyNumberFormat="1" applyProtection="1">
      <protection locked="0"/>
    </xf>
    <xf numFmtId="166" fontId="9" fillId="2" borderId="2" xfId="1" applyNumberFormat="1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 vertical="top"/>
    </xf>
    <xf numFmtId="0" fontId="0" fillId="0" borderId="16" xfId="0" applyBorder="1"/>
    <xf numFmtId="0" fontId="8" fillId="0" borderId="13" xfId="0" applyFont="1" applyBorder="1" applyAlignment="1">
      <alignment horizontal="left" vertical="center" wrapText="1"/>
    </xf>
    <xf numFmtId="0" fontId="0" fillId="0" borderId="13" xfId="0" applyBorder="1"/>
    <xf numFmtId="168" fontId="0" fillId="0" borderId="0" xfId="0" applyNumberFormat="1" applyProtection="1">
      <protection locked="0"/>
    </xf>
    <xf numFmtId="2" fontId="0" fillId="0" borderId="0" xfId="0" applyNumberFormat="1"/>
    <xf numFmtId="168" fontId="0" fillId="0" borderId="0" xfId="0" applyNumberFormat="1"/>
    <xf numFmtId="0" fontId="0" fillId="0" borderId="0" xfId="0" applyAlignment="1">
      <alignment vertical="top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wrapText="1" indent="2"/>
    </xf>
    <xf numFmtId="0" fontId="18" fillId="0" borderId="0" xfId="0" applyFont="1" applyAlignment="1">
      <alignment horizontal="left" vertical="center" indent="1"/>
    </xf>
    <xf numFmtId="0" fontId="20" fillId="0" borderId="0" xfId="3" applyAlignment="1">
      <alignment vertical="center" wrapText="1"/>
    </xf>
    <xf numFmtId="0" fontId="20" fillId="0" borderId="0" xfId="3" applyAlignment="1">
      <alignment vertical="center"/>
    </xf>
    <xf numFmtId="10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168" fontId="4" fillId="0" borderId="2" xfId="0" applyNumberFormat="1" applyFont="1" applyBorder="1" applyAlignment="1" applyProtection="1">
      <alignment horizontal="center" vertical="center"/>
      <protection locked="0"/>
    </xf>
    <xf numFmtId="166" fontId="7" fillId="5" borderId="2" xfId="1" applyNumberFormat="1" applyFont="1" applyFill="1" applyBorder="1" applyAlignment="1">
      <alignment horizontal="center"/>
    </xf>
    <xf numFmtId="166" fontId="7" fillId="5" borderId="10" xfId="1" applyNumberFormat="1" applyFont="1" applyFill="1" applyBorder="1" applyAlignment="1">
      <alignment horizontal="center"/>
    </xf>
    <xf numFmtId="166" fontId="7" fillId="5" borderId="9" xfId="1" applyNumberFormat="1" applyFont="1" applyFill="1" applyBorder="1" applyAlignment="1">
      <alignment horizontal="center"/>
    </xf>
    <xf numFmtId="10" fontId="9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1" xfId="0" applyFont="1" applyBorder="1"/>
    <xf numFmtId="0" fontId="9" fillId="0" borderId="9" xfId="0" applyFont="1" applyBorder="1" applyAlignment="1" applyProtection="1">
      <alignment horizontal="center" vertical="top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6" borderId="0" xfId="0" applyFont="1" applyFill="1" applyAlignment="1">
      <alignment horizontal="left" vertical="center" wrapText="1" indent="1"/>
    </xf>
    <xf numFmtId="0" fontId="24" fillId="7" borderId="0" xfId="0" applyFont="1" applyFill="1" applyAlignment="1">
      <alignment horizontal="left" vertical="center" wrapText="1" indent="1"/>
    </xf>
    <xf numFmtId="0" fontId="2" fillId="0" borderId="0" xfId="0" applyFont="1" applyAlignment="1">
      <alignment vertical="top"/>
    </xf>
    <xf numFmtId="0" fontId="9" fillId="0" borderId="2" xfId="0" applyFont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/>
    <xf numFmtId="166" fontId="3" fillId="0" borderId="0" xfId="2" applyNumberFormat="1" applyFont="1"/>
    <xf numFmtId="0" fontId="0" fillId="0" borderId="1" xfId="0" applyBorder="1" applyAlignment="1">
      <alignment horizontal="center"/>
    </xf>
    <xf numFmtId="166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6" fontId="29" fillId="2" borderId="9" xfId="1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166" fontId="6" fillId="5" borderId="9" xfId="1" applyNumberFormat="1" applyFont="1" applyFill="1" applyBorder="1" applyAlignment="1">
      <alignment horizontal="center"/>
    </xf>
    <xf numFmtId="10" fontId="21" fillId="5" borderId="9" xfId="2" applyNumberFormat="1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9" fontId="4" fillId="0" borderId="2" xfId="0" applyNumberFormat="1" applyFont="1" applyBorder="1" applyAlignment="1" applyProtection="1">
      <alignment horizontal="center" vertical="center"/>
      <protection locked="0"/>
    </xf>
    <xf numFmtId="166" fontId="4" fillId="2" borderId="18" xfId="1" applyNumberFormat="1" applyFont="1" applyFill="1" applyBorder="1" applyAlignment="1">
      <alignment horizontal="center"/>
    </xf>
    <xf numFmtId="0" fontId="4" fillId="0" borderId="10" xfId="0" applyFont="1" applyBorder="1" applyAlignment="1" applyProtection="1">
      <alignment horizontal="left" vertical="center" wrapText="1"/>
      <protection locked="0"/>
    </xf>
    <xf numFmtId="1" fontId="4" fillId="0" borderId="10" xfId="0" applyNumberFormat="1" applyFont="1" applyBorder="1" applyAlignment="1" applyProtection="1">
      <alignment horizontal="center" vertical="center" wrapText="1"/>
      <protection locked="0"/>
    </xf>
    <xf numFmtId="168" fontId="4" fillId="0" borderId="10" xfId="0" applyNumberFormat="1" applyFont="1" applyBorder="1" applyAlignment="1" applyProtection="1">
      <alignment horizontal="center" vertical="center"/>
      <protection locked="0"/>
    </xf>
    <xf numFmtId="9" fontId="4" fillId="0" borderId="10" xfId="0" applyNumberFormat="1" applyFont="1" applyBorder="1" applyAlignment="1" applyProtection="1">
      <alignment horizontal="center" vertical="center"/>
      <protection locked="0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0" fontId="9" fillId="2" borderId="2" xfId="0" applyFont="1" applyFill="1" applyBorder="1" applyAlignment="1">
      <alignment horizontal="center" vertical="top" wrapText="1"/>
    </xf>
    <xf numFmtId="166" fontId="5" fillId="5" borderId="0" xfId="0" applyNumberFormat="1" applyFont="1" applyFill="1" applyAlignment="1">
      <alignment horizontal="center"/>
    </xf>
    <xf numFmtId="166" fontId="21" fillId="5" borderId="19" xfId="2" applyNumberFormat="1" applyFont="1" applyFill="1" applyBorder="1" applyAlignment="1">
      <alignment horizontal="center"/>
    </xf>
    <xf numFmtId="0" fontId="22" fillId="2" borderId="11" xfId="0" applyFont="1" applyFill="1" applyBorder="1" applyProtection="1">
      <protection locked="0"/>
    </xf>
    <xf numFmtId="10" fontId="22" fillId="2" borderId="9" xfId="0" applyNumberFormat="1" applyFont="1" applyFill="1" applyBorder="1" applyAlignment="1" applyProtection="1">
      <alignment horizontal="center"/>
      <protection locked="0"/>
    </xf>
    <xf numFmtId="166" fontId="21" fillId="5" borderId="9" xfId="1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center" vertical="center" wrapText="1"/>
    </xf>
    <xf numFmtId="166" fontId="5" fillId="5" borderId="2" xfId="0" applyNumberFormat="1" applyFont="1" applyFill="1" applyBorder="1" applyAlignment="1">
      <alignment horizontal="center" vertical="center"/>
    </xf>
    <xf numFmtId="166" fontId="5" fillId="3" borderId="2" xfId="0" applyNumberFormat="1" applyFont="1" applyFill="1" applyBorder="1" applyAlignment="1" applyProtection="1">
      <alignment horizontal="center" vertical="center"/>
      <protection locked="0"/>
    </xf>
    <xf numFmtId="166" fontId="7" fillId="5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top" wrapText="1"/>
    </xf>
    <xf numFmtId="0" fontId="4" fillId="0" borderId="6" xfId="0" applyFont="1" applyBorder="1"/>
    <xf numFmtId="0" fontId="4" fillId="0" borderId="13" xfId="0" applyFont="1" applyBorder="1"/>
    <xf numFmtId="166" fontId="21" fillId="3" borderId="9" xfId="2" applyNumberFormat="1" applyFont="1" applyFill="1" applyBorder="1" applyAlignment="1" applyProtection="1">
      <alignment horizontal="center"/>
      <protection locked="0"/>
    </xf>
    <xf numFmtId="0" fontId="9" fillId="2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166" fontId="7" fillId="0" borderId="0" xfId="0" applyNumberFormat="1" applyFont="1" applyAlignment="1">
      <alignment horizontal="center" vertical="top"/>
    </xf>
    <xf numFmtId="166" fontId="7" fillId="5" borderId="9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horizontal="center"/>
      <protection locked="0"/>
    </xf>
    <xf numFmtId="0" fontId="9" fillId="2" borderId="10" xfId="0" applyFont="1" applyFill="1" applyBorder="1" applyAlignment="1">
      <alignment horizontal="center"/>
    </xf>
    <xf numFmtId="166" fontId="0" fillId="0" borderId="17" xfId="0" applyNumberFormat="1" applyBorder="1"/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6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>
      <alignment horizontal="center"/>
    </xf>
    <xf numFmtId="166" fontId="7" fillId="5" borderId="18" xfId="2" applyNumberFormat="1" applyFont="1" applyFill="1" applyBorder="1" applyAlignment="1">
      <alignment horizontal="center"/>
    </xf>
    <xf numFmtId="166" fontId="9" fillId="2" borderId="20" xfId="1" applyNumberFormat="1" applyFont="1" applyFill="1" applyBorder="1" applyAlignment="1">
      <alignment horizontal="right"/>
    </xf>
    <xf numFmtId="49" fontId="12" fillId="2" borderId="9" xfId="0" applyNumberFormat="1" applyFont="1" applyFill="1" applyBorder="1" applyAlignment="1">
      <alignment horizontal="center" vertical="top"/>
    </xf>
    <xf numFmtId="0" fontId="0" fillId="0" borderId="16" xfId="0" applyBorder="1"/>
    <xf numFmtId="0" fontId="9" fillId="2" borderId="9" xfId="0" applyFont="1" applyFill="1" applyBorder="1" applyAlignment="1">
      <alignment horizontal="left" vertical="top"/>
    </xf>
    <xf numFmtId="0" fontId="0" fillId="2" borderId="35" xfId="0" applyFill="1" applyBorder="1" applyAlignment="1">
      <alignment horizontal="right"/>
    </xf>
    <xf numFmtId="0" fontId="0" fillId="0" borderId="19" xfId="0" applyBorder="1"/>
    <xf numFmtId="0" fontId="8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9" fillId="2" borderId="22" xfId="0" applyFont="1" applyFill="1" applyBorder="1" applyAlignment="1">
      <alignment horizontal="left" vertical="top"/>
    </xf>
    <xf numFmtId="0" fontId="0" fillId="0" borderId="12" xfId="0" applyBorder="1"/>
    <xf numFmtId="0" fontId="0" fillId="0" borderId="26" xfId="0" applyBorder="1"/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30" fillId="2" borderId="11" xfId="0" applyFont="1" applyFill="1" applyBorder="1" applyAlignment="1">
      <alignment horizontal="right"/>
    </xf>
    <xf numFmtId="0" fontId="30" fillId="2" borderId="12" xfId="0" applyFont="1" applyFill="1" applyBorder="1" applyAlignment="1">
      <alignment horizontal="right"/>
    </xf>
    <xf numFmtId="0" fontId="30" fillId="2" borderId="16" xfId="0" applyFont="1" applyFill="1" applyBorder="1" applyAlignment="1">
      <alignment horizontal="right"/>
    </xf>
    <xf numFmtId="0" fontId="8" fillId="0" borderId="31" xfId="0" applyFont="1" applyBorder="1" applyAlignment="1">
      <alignment horizontal="center" vertical="top"/>
    </xf>
    <xf numFmtId="0" fontId="8" fillId="0" borderId="32" xfId="0" applyFont="1" applyBorder="1" applyAlignment="1">
      <alignment horizontal="center" vertical="top"/>
    </xf>
    <xf numFmtId="0" fontId="8" fillId="0" borderId="33" xfId="0" applyFont="1" applyBorder="1" applyAlignment="1" applyProtection="1">
      <alignment horizontal="center" vertical="top"/>
      <protection locked="0"/>
    </xf>
    <xf numFmtId="0" fontId="8" fillId="0" borderId="34" xfId="0" applyFont="1" applyBorder="1" applyAlignment="1" applyProtection="1">
      <alignment horizontal="center" vertical="top"/>
      <protection locked="0"/>
    </xf>
    <xf numFmtId="0" fontId="22" fillId="2" borderId="11" xfId="0" applyFont="1" applyFill="1" applyBorder="1" applyAlignment="1">
      <alignment horizontal="right"/>
    </xf>
    <xf numFmtId="0" fontId="28" fillId="0" borderId="12" xfId="0" applyFont="1" applyBorder="1"/>
    <xf numFmtId="0" fontId="8" fillId="0" borderId="9" xfId="0" applyFont="1" applyBorder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9" fillId="2" borderId="2" xfId="0" applyFont="1" applyFill="1" applyBorder="1" applyAlignment="1">
      <alignment horizontal="left" vertical="top"/>
    </xf>
    <xf numFmtId="0" fontId="12" fillId="2" borderId="24" xfId="0" applyFont="1" applyFill="1" applyBorder="1" applyAlignment="1">
      <alignment horizontal="center" vertical="top"/>
    </xf>
    <xf numFmtId="0" fontId="0" fillId="0" borderId="25" xfId="0" applyBorder="1"/>
    <xf numFmtId="0" fontId="8" fillId="0" borderId="22" xfId="0" applyFont="1" applyBorder="1" applyAlignment="1">
      <alignment horizontal="left" vertical="top"/>
    </xf>
    <xf numFmtId="0" fontId="8" fillId="0" borderId="9" xfId="0" applyFont="1" applyBorder="1" applyAlignment="1" applyProtection="1">
      <alignment horizontal="center" vertical="top"/>
      <protection locked="0"/>
    </xf>
    <xf numFmtId="0" fontId="14" fillId="2" borderId="2" xfId="0" applyFont="1" applyFill="1" applyBorder="1" applyAlignment="1">
      <alignment horizontal="left" vertical="top" wrapText="1"/>
    </xf>
    <xf numFmtId="0" fontId="8" fillId="0" borderId="22" xfId="0" applyFont="1" applyBorder="1" applyAlignment="1">
      <alignment horizontal="center" vertical="top"/>
    </xf>
    <xf numFmtId="0" fontId="9" fillId="2" borderId="24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8" xfId="0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8" fillId="0" borderId="2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2" fillId="2" borderId="12" xfId="0" applyFont="1" applyFill="1" applyBorder="1" applyAlignment="1">
      <alignment horizontal="right"/>
    </xf>
    <xf numFmtId="0" fontId="31" fillId="2" borderId="11" xfId="0" applyFont="1" applyFill="1" applyBorder="1" applyAlignment="1">
      <alignment horizontal="right"/>
    </xf>
    <xf numFmtId="0" fontId="31" fillId="2" borderId="12" xfId="0" applyFont="1" applyFill="1" applyBorder="1" applyAlignment="1">
      <alignment horizontal="right"/>
    </xf>
    <xf numFmtId="0" fontId="31" fillId="2" borderId="36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/>
    </xf>
    <xf numFmtId="0" fontId="0" fillId="0" borderId="1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8" fillId="0" borderId="29" xfId="0" applyFont="1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9" fillId="2" borderId="3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4" fillId="0" borderId="19" xfId="0" applyFont="1" applyBorder="1"/>
    <xf numFmtId="0" fontId="29" fillId="2" borderId="11" xfId="0" applyFont="1" applyFill="1" applyBorder="1" applyAlignment="1" applyProtection="1">
      <alignment horizontal="right"/>
      <protection locked="0"/>
    </xf>
    <xf numFmtId="0" fontId="29" fillId="2" borderId="12" xfId="0" applyFont="1" applyFill="1" applyBorder="1" applyAlignment="1" applyProtection="1">
      <alignment horizontal="right"/>
      <protection locked="0"/>
    </xf>
    <xf numFmtId="0" fontId="29" fillId="2" borderId="16" xfId="0" applyFont="1" applyFill="1" applyBorder="1" applyAlignment="1" applyProtection="1">
      <alignment horizontal="right"/>
      <protection locked="0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4" fillId="0" borderId="6" xfId="0" applyFont="1" applyBorder="1"/>
    <xf numFmtId="0" fontId="4" fillId="0" borderId="13" xfId="0" applyFont="1" applyBorder="1"/>
    <xf numFmtId="0" fontId="4" fillId="0" borderId="15" xfId="0" applyFont="1" applyBorder="1"/>
    <xf numFmtId="0" fontId="13" fillId="4" borderId="9" xfId="0" applyFont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left" vertical="top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/>
    </xf>
    <xf numFmtId="0" fontId="8" fillId="0" borderId="2" xfId="0" applyFont="1" applyBorder="1" applyAlignment="1" applyProtection="1">
      <alignment horizontal="left" vertical="top"/>
      <protection locked="0"/>
    </xf>
    <xf numFmtId="166" fontId="8" fillId="0" borderId="2" xfId="0" applyNumberFormat="1" applyFont="1" applyBorder="1"/>
    <xf numFmtId="166" fontId="8" fillId="0" borderId="2" xfId="0" applyNumberFormat="1" applyFont="1" applyBorder="1" applyAlignment="1">
      <alignment horizontal="left" vertical="top"/>
    </xf>
    <xf numFmtId="166" fontId="9" fillId="2" borderId="2" xfId="0" applyNumberFormat="1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9" fillId="2" borderId="9" xfId="0" applyFont="1" applyFill="1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12" fillId="2" borderId="2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right" vertical="top"/>
    </xf>
    <xf numFmtId="0" fontId="8" fillId="0" borderId="17" xfId="0" applyFont="1" applyBorder="1" applyAlignment="1">
      <alignment horizontal="left" vertical="top"/>
    </xf>
    <xf numFmtId="0" fontId="0" fillId="0" borderId="1" xfId="0" applyBorder="1"/>
    <xf numFmtId="0" fontId="8" fillId="0" borderId="1" xfId="0" applyFont="1" applyBorder="1" applyAlignment="1">
      <alignment horizontal="left" vertical="top"/>
    </xf>
    <xf numFmtId="0" fontId="12" fillId="2" borderId="2" xfId="0" applyFont="1" applyFill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/>
      <protection locked="0"/>
    </xf>
    <xf numFmtId="166" fontId="9" fillId="2" borderId="2" xfId="0" applyNumberFormat="1" applyFont="1" applyFill="1" applyBorder="1" applyAlignment="1">
      <alignment horizontal="right"/>
    </xf>
    <xf numFmtId="0" fontId="0" fillId="0" borderId="2" xfId="0" applyBorder="1"/>
    <xf numFmtId="166" fontId="9" fillId="0" borderId="2" xfId="0" applyNumberFormat="1" applyFont="1" applyBorder="1" applyAlignment="1" applyProtection="1">
      <alignment horizontal="left" vertical="top" wrapText="1"/>
      <protection locked="0"/>
    </xf>
    <xf numFmtId="0" fontId="9" fillId="2" borderId="2" xfId="0" applyFont="1" applyFill="1" applyBorder="1"/>
    <xf numFmtId="166" fontId="8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 applyProtection="1">
      <alignment horizontal="left" vertical="top" wrapText="1"/>
      <protection locked="0"/>
    </xf>
    <xf numFmtId="0" fontId="9" fillId="2" borderId="0" xfId="0" applyFont="1" applyFill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 vertical="top"/>
    </xf>
    <xf numFmtId="0" fontId="0" fillId="0" borderId="0" xfId="0"/>
    <xf numFmtId="0" fontId="0" fillId="0" borderId="7" xfId="0" applyBorder="1"/>
    <xf numFmtId="166" fontId="8" fillId="2" borderId="18" xfId="0" applyNumberFormat="1" applyFont="1" applyFill="1" applyBorder="1" applyAlignment="1">
      <alignment horizontal="left"/>
    </xf>
    <xf numFmtId="0" fontId="8" fillId="0" borderId="2" xfId="0" quotePrefix="1" applyFont="1" applyBorder="1" applyAlignment="1" applyProtection="1">
      <alignment horizontal="left" vertical="top"/>
      <protection locked="0"/>
    </xf>
    <xf numFmtId="167" fontId="8" fillId="0" borderId="2" xfId="0" applyNumberFormat="1" applyFont="1" applyBorder="1" applyAlignment="1" applyProtection="1">
      <alignment horizontal="left" vertical="top"/>
      <protection locked="0"/>
    </xf>
    <xf numFmtId="0" fontId="8" fillId="0" borderId="2" xfId="0" applyFont="1" applyBorder="1" applyAlignment="1">
      <alignment horizontal="left" vertical="top" wrapText="1"/>
    </xf>
    <xf numFmtId="0" fontId="32" fillId="8" borderId="0" xfId="0" applyFont="1" applyFill="1" applyAlignment="1">
      <alignment vertical="top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A485BD"/>
      <color rgb="FF74C7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</xdr:rowOff>
    </xdr:from>
    <xdr:to>
      <xdr:col>13</xdr:col>
      <xdr:colOff>586740</xdr:colOff>
      <xdr:row>129</xdr:row>
      <xdr:rowOff>160020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E6B9B9-C46A-6E89-59D2-658A39F296EB}"/>
            </a:ext>
          </a:extLst>
        </xdr:cNvPr>
        <xdr:cNvSpPr txBox="1"/>
      </xdr:nvSpPr>
      <xdr:spPr>
        <a:xfrm>
          <a:off x="0" y="7620"/>
          <a:ext cx="8511540" cy="279501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/>
            <a:t>DEC Fringe Benefit Calculator — Methodology &amp; Assumptions- Version:</a:t>
          </a:r>
          <a:r>
            <a:rPr lang="en-US" sz="1400" b="1" baseline="0"/>
            <a:t> 1</a:t>
          </a:r>
          <a:br>
            <a:rPr lang="en-US"/>
          </a:br>
          <a:endParaRPr lang="en-US"/>
        </a:p>
        <a:p>
          <a:r>
            <a:rPr lang="en-US" b="1">
              <a:latin typeface="Mulish" pitchFamily="2" charset="0"/>
            </a:rPr>
            <a:t>PURPOSE</a:t>
          </a:r>
        </a:p>
        <a:p>
          <a:r>
            <a:rPr lang="en-US">
              <a:latin typeface="Mulish" pitchFamily="2" charset="0"/>
            </a:rPr>
            <a:t>This page documents how the Org-level and Per-staff fringe benefit calculators estimate employer-paid taxes and benefits for budgeting, grant proposals, and rate reviews. It also lists the assumptions and statutory caps used, with annual update guidance.</a:t>
          </a:r>
        </a:p>
        <a:p>
          <a:br>
            <a:rPr lang="en-US">
              <a:latin typeface="Mulish" pitchFamily="2" charset="0"/>
            </a:rPr>
          </a:br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----------------------------------------------------------------------------</a:t>
          </a:r>
        </a:p>
        <a:p>
          <a:r>
            <a:rPr lang="en-US" b="1">
              <a:latin typeface="Mulish" pitchFamily="2" charset="0"/>
            </a:rPr>
            <a:t>SECTION A — ORG-LEVEL CALCULATOR (POOL METHOD)</a:t>
          </a:r>
        </a:p>
        <a:p>
          <a:r>
            <a:rPr lang="en-US" b="1">
              <a:latin typeface="Mulish" pitchFamily="2" charset="0"/>
            </a:rPr>
            <a:t>----------------------------------------------------------------------------</a:t>
          </a:r>
        </a:p>
        <a:p>
          <a:r>
            <a:rPr lang="en-US" b="1">
              <a:latin typeface="Mulish" pitchFamily="2" charset="0"/>
            </a:rPr>
            <a:t>Overview</a:t>
          </a:r>
        </a:p>
        <a:p>
          <a:endParaRPr lang="en-US">
            <a:latin typeface="Mulish" pitchFamily="2" charset="0"/>
          </a:endParaRPr>
        </a:p>
        <a:p>
          <a:r>
            <a:rPr lang="en-US">
              <a:latin typeface="Mulish" pitchFamily="2" charset="0"/>
            </a:rPr>
            <a:t>The Org calculator estimates annual employer payroll taxes and employer-paid benefits using organization-wide totals:</a:t>
          </a:r>
        </a:p>
        <a:p>
          <a:r>
            <a:rPr lang="en-US">
              <a:latin typeface="Mulish" pitchFamily="2" charset="0"/>
            </a:rPr>
            <a:t>• Inputs: Total Organizational Employees, Total Budgeted Salaries (annual), UI rate, Workers’ Comp rate, and employer-paid benefits (medical/dental/life, retirement, PTO, other).</a:t>
          </a:r>
        </a:p>
        <a:p>
          <a:r>
            <a:rPr lang="en-US">
              <a:latin typeface="Mulish" pitchFamily="2" charset="0"/>
            </a:rPr>
            <a:t>• Outputs: Budget amounts for UI, ETT, Employer OASDI (Social Security), Employer Medicare, Workers’ Compensation, and benefit subtotals.</a:t>
          </a:r>
        </a:p>
        <a:p>
          <a:br>
            <a:rPr lang="en-US">
              <a:latin typeface="Mulish" pitchFamily="2" charset="0"/>
            </a:rPr>
          </a:br>
          <a:r>
            <a:rPr lang="en-US" b="1">
              <a:latin typeface="Mulish" pitchFamily="2" charset="0"/>
            </a:rPr>
            <a:t>Core Statutory Rules (2026)</a:t>
          </a:r>
        </a:p>
        <a:p>
          <a:r>
            <a:rPr lang="en-US">
              <a:latin typeface="Mulish" pitchFamily="2" charset="0"/>
            </a:rPr>
            <a:t>• California UI wage base: UI applies only to the FIRST $7,000 of wages per employee each calendar year. [1](https://edd.ca.gov/en/payroll_taxes/Determine_Taxable_Wages/)</a:t>
          </a:r>
        </a:p>
        <a:p>
          <a:r>
            <a:rPr lang="en-US">
              <a:latin typeface="Mulish" pitchFamily="2" charset="0"/>
            </a:rPr>
            <a:t>• California ETT: 0.1% on the FIRST $7,000 of wages per employee each calendar year. ETT may be 0.0% if the employer’s UI reserve account is negative. [2](https://edd.ca.gov/en/payroll_taxes/tax-rated-employers/)</a:t>
          </a:r>
        </a:p>
        <a:p>
          <a:r>
            <a:rPr lang="en-US">
              <a:latin typeface="Mulish" pitchFamily="2" charset="0"/>
            </a:rPr>
            <a:t>• Employer OASDI (Social Security): 6.2% up to the 2026 wage base of $184,500 per employee; no OASDI above that cap. [3](https://www.ssa.gov/OACT/COLA/cbb.html)</a:t>
          </a:r>
        </a:p>
        <a:p>
          <a:r>
            <a:rPr lang="en-US">
              <a:latin typeface="Mulish" pitchFamily="2" charset="0"/>
            </a:rPr>
            <a:t>• Employer Medicare: 1.45% on ALL wages (no cap). The Additional Medicare 0.9% applies to employees’ withholding only—no employer match. [4](https://www.irs.gov/taxtopics/tc751)</a:t>
          </a:r>
        </a:p>
        <a:p>
          <a:br>
            <a:rPr lang="en-US">
              <a:latin typeface="Mulish" pitchFamily="2" charset="0"/>
            </a:rPr>
          </a:br>
          <a:r>
            <a:rPr lang="en-US" b="1">
              <a:latin typeface="Mulish" pitchFamily="2" charset="0"/>
            </a:rPr>
            <a:t>Org-Level Formulas (Budget Amounts)</a:t>
          </a:r>
        </a:p>
        <a:p>
          <a:br>
            <a:rPr lang="en-US">
              <a:latin typeface="Mulish" pitchFamily="2" charset="0"/>
            </a:rPr>
          </a:br>
          <a:r>
            <a:rPr lang="en-US">
              <a:latin typeface="Mulish" pitchFamily="2" charset="0"/>
            </a:rPr>
            <a:t>Let Employees = org headcount; Salaries = total annual budgeted salaries.</a:t>
          </a:r>
        </a:p>
        <a:p>
          <a:endParaRPr lang="en-US">
            <a:latin typeface="Mulish" pitchFamily="2" charset="0"/>
          </a:endParaRPr>
        </a:p>
        <a:p>
          <a:r>
            <a:rPr lang="en-US">
              <a:latin typeface="Mulish" pitchFamily="2" charset="0"/>
            </a:rPr>
            <a:t>1) UI (Unemployment Insurance):</a:t>
          </a:r>
        </a:p>
        <a:p>
          <a:r>
            <a:rPr lang="en-US">
              <a:latin typeface="Mulish" pitchFamily="2" charset="0"/>
            </a:rPr>
            <a:t>   UI ≈ UI_rate × MIN(Salaries, $7,000 × Employees × p)</a:t>
          </a:r>
        </a:p>
        <a:p>
          <a:r>
            <a:rPr lang="en-US">
              <a:latin typeface="Mulish" pitchFamily="2" charset="0"/>
            </a:rPr>
            <a:t>   • p = % of staff expected to hit the $7,000 UI base (default p = 1.0). [1](https://edd.ca.gov/en/payroll_taxes/Determine_Taxable_Wages/)</a:t>
          </a:r>
        </a:p>
        <a:p>
          <a:br>
            <a:rPr lang="en-US">
              <a:latin typeface="Mulish" pitchFamily="2" charset="0"/>
            </a:rPr>
          </a:br>
          <a:r>
            <a:rPr lang="en-US">
              <a:latin typeface="Mulish" pitchFamily="2" charset="0"/>
            </a:rPr>
            <a:t>2) ETT (Employment Training Tax):</a:t>
          </a:r>
        </a:p>
        <a:p>
          <a:r>
            <a:rPr lang="en-US">
              <a:latin typeface="Mulish" pitchFamily="2" charset="0"/>
            </a:rPr>
            <a:t>   ETT = 0.001 × MIN(Salaries, $7,000 × Employees)</a:t>
          </a:r>
        </a:p>
        <a:p>
          <a:r>
            <a:rPr lang="en-US">
              <a:latin typeface="Mulish" pitchFamily="2" charset="0"/>
            </a:rPr>
            <a:t>   • If ETT does not apply (negative reserve), set ETT to 0. [2](https://edd.ca.gov/en/payroll_taxes/tax-rated-employers/)</a:t>
          </a:r>
        </a:p>
        <a:p>
          <a:endParaRPr lang="en-US">
            <a:latin typeface="Mulish" pitchFamily="2" charset="0"/>
          </a:endParaRPr>
        </a:p>
        <a:p>
          <a:r>
            <a:rPr lang="en-US">
              <a:latin typeface="Mulish" pitchFamily="2" charset="0"/>
            </a:rPr>
            <a:t>3) Employer OASDI (Social Security):</a:t>
          </a:r>
        </a:p>
        <a:p>
          <a:r>
            <a:rPr lang="en-US">
              <a:latin typeface="Mulish" pitchFamily="2" charset="0"/>
            </a:rPr>
            <a:t>   OASDI = 0.062 × MIN( Salaries − MAX(0, (Cap_Avg − 184,500)) × Cap_Count , 184,500 × Employees )</a:t>
          </a:r>
        </a:p>
        <a:p>
          <a:r>
            <a:rPr lang="en-US">
              <a:latin typeface="Mulish" pitchFamily="2" charset="0"/>
            </a:rPr>
            <a:t>   • Cap_Count = # of employees expected to exceed the OASDI cap.</a:t>
          </a:r>
        </a:p>
        <a:p>
          <a:r>
            <a:rPr lang="en-US">
              <a:latin typeface="Mulish" pitchFamily="2" charset="0"/>
            </a:rPr>
            <a:t>   • Cap_Avg   = average annual salary for those above the cap.</a:t>
          </a:r>
        </a:p>
        <a:p>
          <a:r>
            <a:rPr lang="en-US">
              <a:latin typeface="Mulish" pitchFamily="2" charset="0"/>
            </a:rPr>
            <a:t>   • Wage base $184,500 for 2026. [3](https://www.ssa.gov/OACT/COLA/cbb.html)</a:t>
          </a:r>
        </a:p>
        <a:p>
          <a:endParaRPr lang="en-US">
            <a:latin typeface="Mulish" pitchFamily="2" charset="0"/>
          </a:endParaRPr>
        </a:p>
        <a:p>
          <a:r>
            <a:rPr lang="en-US">
              <a:latin typeface="Mulish" pitchFamily="2" charset="0"/>
            </a:rPr>
            <a:t>4) Employer Medicare:</a:t>
          </a:r>
        </a:p>
        <a:p>
          <a:r>
            <a:rPr lang="en-US">
              <a:latin typeface="Mulish" pitchFamily="2" charset="0"/>
            </a:rPr>
            <a:t>   Medicare = 0.0145 × Salaries</a:t>
          </a:r>
        </a:p>
        <a:p>
          <a:r>
            <a:rPr lang="en-US">
              <a:latin typeface="Mulish" pitchFamily="2" charset="0"/>
            </a:rPr>
            <a:t>   • No wage cap; employer rate is 1.45%; the 0.9% “Additional Medicare” is employee-only withholding. [4](https://www.irs.gov/taxtopics/tc751)</a:t>
          </a:r>
        </a:p>
        <a:p>
          <a:endParaRPr lang="en-US">
            <a:latin typeface="Mulish" pitchFamily="2" charset="0"/>
          </a:endParaRPr>
        </a:p>
        <a:p>
          <a:r>
            <a:rPr lang="en-US">
              <a:latin typeface="Mulish" pitchFamily="2" charset="0"/>
            </a:rPr>
            <a:t>5) Workers’ Compensation:</a:t>
          </a:r>
        </a:p>
        <a:p>
          <a:r>
            <a:rPr lang="en-US">
              <a:latin typeface="Mulish" pitchFamily="2" charset="0"/>
            </a:rPr>
            <a:t>   WC = WC_rate × Salaries</a:t>
          </a:r>
        </a:p>
        <a:p>
          <a:r>
            <a:rPr lang="en-US">
              <a:latin typeface="Mulish" pitchFamily="2" charset="0"/>
            </a:rPr>
            <a:t>   • If you track “covered wages,” use that subtotal instead of Salaries.</a:t>
          </a:r>
        </a:p>
        <a:p>
          <a:br>
            <a:rPr lang="en-US">
              <a:latin typeface="Mulish" pitchFamily="2" charset="0"/>
            </a:rPr>
          </a:br>
          <a:r>
            <a:rPr lang="en-US" b="1">
              <a:latin typeface="Mulish" pitchFamily="2" charset="0"/>
            </a:rPr>
            <a:t>Org-Level Assumptions Cells</a:t>
          </a:r>
        </a:p>
        <a:p>
          <a:r>
            <a:rPr lang="en-US">
              <a:latin typeface="Mulish" pitchFamily="2" charset="0"/>
            </a:rPr>
            <a:t>• Cap_Count: integer (# above OASDI cap).</a:t>
          </a:r>
        </a:p>
        <a:p>
          <a:r>
            <a:rPr lang="en-US">
              <a:latin typeface="Mulish" pitchFamily="2" charset="0"/>
            </a:rPr>
            <a:t>• Cap_Avg: average salary of above-cap employees.</a:t>
          </a:r>
        </a:p>
        <a:p>
          <a:r>
            <a:rPr lang="en-US">
              <a:latin typeface="Mulish" pitchFamily="2" charset="0"/>
            </a:rPr>
            <a:t>• p: % hitting UI base (1.0 default).</a:t>
          </a:r>
        </a:p>
        <a:p>
          <a:r>
            <a:rPr lang="en-US">
              <a:latin typeface="Mulish" pitchFamily="2" charset="0"/>
            </a:rPr>
            <a:t>• ETT toggle (optional): TRUE/FALSE if the organization is subject to ETT. [2](https://edd.ca.gov/en/payroll_taxes/tax-rated-employers/)</a:t>
          </a:r>
        </a:p>
        <a:p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Compliance &amp; Allowability (UG §200.431)</a:t>
          </a:r>
        </a:p>
        <a:p>
          <a:r>
            <a:rPr lang="en-US">
              <a:latin typeface="Mulish" pitchFamily="2" charset="0"/>
            </a:rPr>
            <a:t>• Fringe benefit costs must be reasonable, required by law or written policy, and allocated consistently across all activities. [5](https://www.ecfr.gov/current/title-2/subtitle-A/chapter-II/part-200/subpart-E/subject-group-ECFRed1f39f9b3d4e72/section-200.431)</a:t>
          </a:r>
        </a:p>
        <a:p>
          <a:r>
            <a:rPr lang="en-US">
              <a:latin typeface="Mulish" pitchFamily="2" charset="0"/>
            </a:rPr>
            <a:t>• Leave costs (PTO, holidays, etc.) must follow the chosen accounting basis consistently (cash or accrual). [5](https://www.ecfr.gov/current/title-2/subtitle-A/chapter-II/part-200/subpart-E/subject-group-ECFRed1f39f9b3d4e72/section-200.431)</a:t>
          </a:r>
        </a:p>
        <a:p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Annual Maintenance (Do each January)</a:t>
          </a:r>
        </a:p>
        <a:p>
          <a:r>
            <a:rPr lang="en-US">
              <a:latin typeface="Mulish" pitchFamily="2" charset="0"/>
            </a:rPr>
            <a:t>• Update CA wage base &amp; rates (UI, ETT) on EDD’s rates page and DE‑201/DE‑202 fact sheets. [6](https://edd.ca.gov/en/payroll_taxes/rates_and_withholding/)[7](https://edd.ca.gov/siteassets/files/pdf_pub_ctr/de201.pdf)[8](https://edd.ca.gov/siteassets/files/pdf_pub_ctr/de202.pdf)</a:t>
          </a:r>
        </a:p>
        <a:p>
          <a:r>
            <a:rPr lang="en-US">
              <a:latin typeface="Mulish" pitchFamily="2" charset="0"/>
            </a:rPr>
            <a:t>• Update OASDI taxable maximum and confirm employer rates via SSA/IRS. [3](https://www.ssa.gov/OACT/COLA/cbb.html)[4](https://www.irs.gov/taxtopics/tc751)</a:t>
          </a:r>
        </a:p>
        <a:p>
          <a:br>
            <a:rPr lang="en-US">
              <a:latin typeface="Mulish" pitchFamily="2" charset="0"/>
            </a:rPr>
          </a:br>
          <a:r>
            <a:rPr lang="en-US" b="1">
              <a:latin typeface="Mulish" pitchFamily="2" charset="0"/>
            </a:rPr>
            <a:t>Quality Checks (Org)</a:t>
          </a:r>
        </a:p>
        <a:p>
          <a:r>
            <a:rPr lang="en-US">
              <a:latin typeface="Mulish" pitchFamily="2" charset="0"/>
            </a:rPr>
            <a:t>• Reconcile Salaries to payroll/HR totals.</a:t>
          </a:r>
        </a:p>
        <a:p>
          <a:r>
            <a:rPr lang="en-US">
              <a:latin typeface="Mulish" pitchFamily="2" charset="0"/>
            </a:rPr>
            <a:t>• Spot-check OASDI for known high earners using Cap_Count/Cap_Avg.</a:t>
          </a:r>
        </a:p>
        <a:p>
          <a:r>
            <a:rPr lang="en-US">
              <a:latin typeface="Mulish" pitchFamily="2" charset="0"/>
            </a:rPr>
            <a:t>• Confirm WC rate and covered wages with broker/class codes.</a:t>
          </a:r>
        </a:p>
        <a:p>
          <a:r>
            <a:rPr lang="en-US">
              <a:latin typeface="Mulish" pitchFamily="2" charset="0"/>
            </a:rPr>
            <a:t>• If nonprofit/public and using the reimbursable UI method, reflect reimbursements instead of percentage UI. [9](https://edd.ca.gov/en/Payroll_Taxes/What_Are_State_Payroll_Taxes)</a:t>
          </a:r>
        </a:p>
        <a:p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Limitations (Org)</a:t>
          </a:r>
        </a:p>
        <a:p>
          <a:r>
            <a:rPr lang="en-US">
              <a:latin typeface="Mulish" pitchFamily="2" charset="0"/>
            </a:rPr>
            <a:t>• Pool method approximates per-employee caps; use Per‑staff tab for precise employee‑level modeling.</a:t>
          </a:r>
        </a:p>
        <a:p>
          <a:r>
            <a:rPr lang="en-US">
              <a:latin typeface="Mulish" pitchFamily="2" charset="0"/>
            </a:rPr>
            <a:t>• Assumptions (Cap_Count, Cap_Avg, p) should be reviewed each budget cycle.</a:t>
          </a:r>
        </a:p>
        <a:p>
          <a:br>
            <a:rPr lang="en-US">
              <a:latin typeface="Mulish" pitchFamily="2" charset="0"/>
            </a:rPr>
          </a:br>
          <a:r>
            <a:rPr lang="en-US" b="1">
              <a:latin typeface="Mulish" pitchFamily="2" charset="0"/>
            </a:rPr>
            <a:t>______________________________________________________________________________________________________________________</a:t>
          </a:r>
        </a:p>
        <a:p>
          <a:endParaRPr lang="en-US" b="1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-----------------------------------------------------------------------------------------</a:t>
          </a:r>
        </a:p>
        <a:p>
          <a:r>
            <a:rPr lang="en-US" b="1">
              <a:latin typeface="Mulish" pitchFamily="2" charset="0"/>
            </a:rPr>
            <a:t>SECTION B — PER‑STAFF CALCULATOR (SPECIFIC IDENTIFICATION)</a:t>
          </a:r>
        </a:p>
        <a:p>
          <a:r>
            <a:rPr lang="en-US" b="1">
              <a:latin typeface="Mulish" pitchFamily="2" charset="0"/>
            </a:rPr>
            <a:t>-----------------------------------------------------------------------------------------</a:t>
          </a:r>
        </a:p>
        <a:p>
          <a:r>
            <a:rPr lang="en-US" b="1">
              <a:latin typeface="Mulish" pitchFamily="2" charset="0"/>
            </a:rPr>
            <a:t>Overview</a:t>
          </a:r>
        </a:p>
        <a:p>
          <a:r>
            <a:rPr lang="en-US">
              <a:latin typeface="Mulish" pitchFamily="2" charset="0"/>
            </a:rPr>
            <a:t>The Per‑staff calculator applies tax rules and employer-paid benefits employee‑by‑employee using each individual’s annual salary and benefit entries.</a:t>
          </a:r>
        </a:p>
        <a:p>
          <a:br>
            <a:rPr lang="en-US">
              <a:latin typeface="Mulish" pitchFamily="2" charset="0"/>
            </a:rPr>
          </a:br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Core Statutory Rules (2026)</a:t>
          </a:r>
        </a:p>
        <a:p>
          <a:r>
            <a:rPr lang="en-US">
              <a:latin typeface="Mulish" pitchFamily="2" charset="0"/>
            </a:rPr>
            <a:t>• California UI wage base: first $7,000 per employee; apply UI_rate to MIN(Annual Salary, $7,000). [1](https://edd.ca.gov/en/payroll_taxes/Determine_Taxable_Wages/)</a:t>
          </a:r>
        </a:p>
        <a:p>
          <a:r>
            <a:rPr lang="en-US">
              <a:latin typeface="Mulish" pitchFamily="2" charset="0"/>
            </a:rPr>
            <a:t>• California ETT: 0.1% on first $7,000 per employee; fixed statewide if subject. [6](https://edd.ca.gov/en/payroll_taxes/rates_and_withholding/)</a:t>
          </a:r>
        </a:p>
        <a:p>
          <a:r>
            <a:rPr lang="en-US">
              <a:latin typeface="Mulish" pitchFamily="2" charset="0"/>
            </a:rPr>
            <a:t>• Employer OASDI: 6.2% up to $184,500 per employee; 0% above the cap. [3](https://www.ssa.gov/OACT/COLA/cbb.html)</a:t>
          </a:r>
        </a:p>
        <a:p>
          <a:r>
            <a:rPr lang="en-US">
              <a:latin typeface="Mulish" pitchFamily="2" charset="0"/>
            </a:rPr>
            <a:t>• Employer Medicare: 1.45% on all wages; no cap. Additional 0.9% is employee‑only; no employer match. [4](https://www.irs.gov/taxtopics/tc751)</a:t>
          </a:r>
        </a:p>
        <a:p>
          <a:br>
            <a:rPr lang="en-US">
              <a:latin typeface="Mulish" pitchFamily="2" charset="0"/>
            </a:rPr>
          </a:br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Per‑Employee Formulas (columns)</a:t>
          </a:r>
        </a:p>
        <a:p>
          <a:r>
            <a:rPr lang="en-US">
              <a:latin typeface="Mulish" pitchFamily="2" charset="0"/>
            </a:rPr>
            <a:t>Let W = Annual Salary for the employee.</a:t>
          </a:r>
        </a:p>
        <a:p>
          <a:r>
            <a:rPr lang="en-US">
              <a:latin typeface="Mulish" pitchFamily="2" charset="0"/>
            </a:rPr>
            <a:t>• UI:        = MIN(W, 7,000) × UI_rate  [1](https://edd.ca.gov/en/payroll_taxes/Determine_Taxable_Wages/)</a:t>
          </a:r>
        </a:p>
        <a:p>
          <a:r>
            <a:rPr lang="en-US">
              <a:latin typeface="Mulish" pitchFamily="2" charset="0"/>
            </a:rPr>
            <a:t>• WC:        = W × WC_rate</a:t>
          </a:r>
        </a:p>
        <a:p>
          <a:r>
            <a:rPr lang="en-US">
              <a:latin typeface="Mulish" pitchFamily="2" charset="0"/>
            </a:rPr>
            <a:t>• ETT:       = MIN(W, 7,000) × 0.001     [6](https://edd.ca.gov/en/payroll_taxes/rates_and_withholding/)</a:t>
          </a:r>
        </a:p>
        <a:p>
          <a:r>
            <a:rPr lang="en-US">
              <a:latin typeface="Mulish" pitchFamily="2" charset="0"/>
            </a:rPr>
            <a:t>• OASDI:     = 0.062 × MIN(W, 184,500)   [3](https://www.ssa.gov/OACT/COLA/cbb.html)</a:t>
          </a:r>
        </a:p>
        <a:p>
          <a:r>
            <a:rPr lang="en-US">
              <a:latin typeface="Mulish" pitchFamily="2" charset="0"/>
            </a:rPr>
            <a:t>• Medicare:  = 0.0145 × W                [4](https://www.irs.gov/taxtopics/tc751)</a:t>
          </a:r>
        </a:p>
        <a:p>
          <a:r>
            <a:rPr lang="en-US">
              <a:latin typeface="Mulish" pitchFamily="2" charset="0"/>
            </a:rPr>
            <a:t>• Per‑employee fringe total: SUM of employer taxes + employer‑paid benefits columns (medical/dental/life, retirement, PTO, other).</a:t>
          </a:r>
        </a:p>
        <a:p>
          <a:br>
            <a:rPr lang="en-US">
              <a:latin typeface="Mulish" pitchFamily="2" charset="0"/>
            </a:rPr>
          </a:br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Protection &amp; Inputs (Per‑staff)</a:t>
          </a:r>
        </a:p>
        <a:p>
          <a:r>
            <a:rPr lang="en-US">
              <a:latin typeface="Mulish" pitchFamily="2" charset="0"/>
            </a:rPr>
            <a:t>• Locked: tax formulas + per‑employee totals.</a:t>
          </a:r>
        </a:p>
        <a:p>
          <a:r>
            <a:rPr lang="en-US">
              <a:latin typeface="Mulish" pitchFamily="2" charset="0"/>
            </a:rPr>
            <a:t>• Unlocked: salary, benefits entries, UI/WC rate inputs, and descriptive cells.</a:t>
          </a:r>
        </a:p>
        <a:p>
          <a:br>
            <a:rPr lang="en-US">
              <a:latin typeface="Mulish" pitchFamily="2" charset="0"/>
            </a:rPr>
          </a:br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Compliance &amp; Allowability (UG §200.431)</a:t>
          </a:r>
        </a:p>
        <a:p>
          <a:r>
            <a:rPr lang="en-US">
              <a:latin typeface="Mulish" pitchFamily="2" charset="0"/>
            </a:rPr>
            <a:t>• Employer-paid benefits (health, dental, life, retirement) are allowable if in written policy and allocated consistently. [5](https://www.ecfr.gov/current/title-2/subtitle-A/chapter-II/part-200/subpart-E/subject-group-ECFRed1f39f9b3d4e72/section-200.431)</a:t>
          </a:r>
        </a:p>
        <a:p>
          <a:r>
            <a:rPr lang="en-US">
              <a:latin typeface="Mulish" pitchFamily="2" charset="0"/>
            </a:rPr>
            <a:t>• PTO timing must follow the chosen accounting basis consistently. [5](https://www.ecfr.gov/current/title-2/subtitle-A/chapter-II/part-200/subpart-E/subject-group-ECFRed1f39f9b3d4e72/section-200.431)</a:t>
          </a:r>
        </a:p>
        <a:p>
          <a:br>
            <a:rPr lang="en-US">
              <a:latin typeface="Mulish" pitchFamily="2" charset="0"/>
            </a:rPr>
          </a:br>
          <a:r>
            <a:rPr lang="en-US" b="1">
              <a:latin typeface="Mulish" pitchFamily="2" charset="0"/>
            </a:rPr>
            <a:t>---------------------------------------------------</a:t>
          </a:r>
        </a:p>
        <a:p>
          <a:r>
            <a:rPr lang="en-US" b="1">
              <a:latin typeface="Mulish" pitchFamily="2" charset="0"/>
            </a:rPr>
            <a:t>SECTION C — HOW TO USE &amp; ADJUST</a:t>
          </a:r>
        </a:p>
        <a:p>
          <a:r>
            <a:rPr lang="en-US" b="1">
              <a:latin typeface="Mulish" pitchFamily="2" charset="0"/>
            </a:rPr>
            <a:t>---------------------------------------------------</a:t>
          </a:r>
        </a:p>
        <a:p>
          <a:r>
            <a:rPr lang="en-US" b="1">
              <a:latin typeface="Mulish" pitchFamily="2" charset="0"/>
            </a:rPr>
            <a:t>For negotiated budgets:</a:t>
          </a:r>
        </a:p>
        <a:p>
          <a:r>
            <a:rPr lang="en-US">
              <a:latin typeface="Mulish" pitchFamily="2" charset="0"/>
            </a:rPr>
            <a:t>• OASDI caps (Org): Adjust Cap_Count (how many exceed the cap) and Cap_Avg (their average salary). The OASDI Budget Amount will re‑solve while respecting the $184,500 cap. [3](https://www.ssa.gov/OACT/COLA/cbb.html)</a:t>
          </a:r>
        </a:p>
        <a:p>
          <a:r>
            <a:rPr lang="en-US">
              <a:latin typeface="Mulish" pitchFamily="2" charset="0"/>
            </a:rPr>
            <a:t>• UI &amp; ETT caps (Org): Use % p if you expect some staff not to hit the $7,000 base (part‑year/very low‑wage). [1](https://edd.ca.gov/en/payroll_taxes/Determine_Taxable_Wages/)</a:t>
          </a:r>
        </a:p>
        <a:p>
          <a:r>
            <a:rPr lang="en-US">
              <a:latin typeface="Mulish" pitchFamily="2" charset="0"/>
            </a:rPr>
            <a:t>• Workers’ Comp: If you track covered wages, point WC to that subtotal (instead of all salaries).</a:t>
          </a:r>
        </a:p>
        <a:p>
          <a:endParaRPr lang="en-US">
            <a:latin typeface="Mulish" pitchFamily="2" charset="0"/>
          </a:endParaRPr>
        </a:p>
        <a:p>
          <a:r>
            <a:rPr lang="en-US" b="1">
              <a:latin typeface="Mulish" pitchFamily="2" charset="0"/>
            </a:rPr>
            <a:t>Reference Links (2026)</a:t>
          </a:r>
        </a:p>
        <a:p>
          <a:r>
            <a:rPr lang="en-US">
              <a:latin typeface="Mulish" pitchFamily="2" charset="0"/>
            </a:rPr>
            <a:t>• EDD — Determine Taxable Wages (UI &amp; ETT $7,000 base): https://edd.ca.gov/en/payroll_taxes/Determine_Taxable_Wages/  [1](https://edd.ca.gov/en/payroll_taxes/Determine_Taxable_Wages/)</a:t>
          </a:r>
        </a:p>
        <a:p>
          <a:r>
            <a:rPr lang="en-US">
              <a:latin typeface="Mulish" pitchFamily="2" charset="0"/>
            </a:rPr>
            <a:t>• EDD — Rates &amp; Withholding (ETT 0.1%, wage limits): https://edd.ca.gov/en/payroll_taxes/rates_and_withholding/  [6](https://edd.ca.gov/en/payroll_taxes/rates_and_withholding/)</a:t>
          </a:r>
        </a:p>
        <a:p>
          <a:r>
            <a:rPr lang="en-US">
              <a:latin typeface="Mulish" pitchFamily="2" charset="0"/>
            </a:rPr>
            <a:t>• EDD — Tax-Rated Employers (ETT applicability): https://edd.ca.gov/en/payroll_taxes/tax-rated-employers/  [2](https://edd.ca.gov/en/payroll_taxes/tax-rated-employers/)</a:t>
          </a:r>
        </a:p>
        <a:p>
          <a:r>
            <a:rPr lang="en-US">
              <a:latin typeface="Mulish" pitchFamily="2" charset="0"/>
            </a:rPr>
            <a:t>• SSA — OASDI taxable maximum (2026 $184,500): https://www.ssa.gov/OACT/COLA/cbb.html  [3](https://www.ssa.gov/OACT/COLA/cbb.html)</a:t>
          </a:r>
        </a:p>
        <a:p>
          <a:r>
            <a:rPr lang="en-US">
              <a:latin typeface="Mulish" pitchFamily="2" charset="0"/>
            </a:rPr>
            <a:t>• IRS Topic 751 — FICA rates (Medicare 1.45%; 0.9% employee-only): https://www.irs.gov/taxtopics/tc751  [4](https://www.irs.gov/taxtopics/tc751)</a:t>
          </a:r>
        </a:p>
        <a:p>
          <a:r>
            <a:rPr lang="en-US">
              <a:latin typeface="Mulish" pitchFamily="2" charset="0"/>
            </a:rPr>
            <a:t>• 2 CFR §200.431 — Fringe benefits allowability: https://www.ecfr.gov/current/title-2/.../section-200.431  [5](https://www.ecfr.gov/current/title-2/subtitle-A/chapter-II/part-200/subpart-E/subject-group-ECFRed1f39f9b3d4e72/section-200.431)</a:t>
          </a:r>
        </a:p>
        <a:p>
          <a:br>
            <a:rPr lang="en-US"/>
          </a:br>
          <a:endParaRPr lang="en-US"/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7620</xdr:colOff>
      <xdr:row>6</xdr:row>
      <xdr:rowOff>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39240"/>
          <a:ext cx="7620" cy="76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7620</xdr:colOff>
      <xdr:row>12</xdr:row>
      <xdr:rowOff>7620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632960"/>
          <a:ext cx="7620" cy="76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7620</xdr:colOff>
      <xdr:row>12</xdr:row>
      <xdr:rowOff>7620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861560"/>
          <a:ext cx="7620" cy="76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7620</xdr:colOff>
      <xdr:row>12</xdr:row>
      <xdr:rowOff>7620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1160"/>
          <a:ext cx="7620" cy="76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7620</xdr:colOff>
      <xdr:row>12</xdr:row>
      <xdr:rowOff>7620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699760"/>
          <a:ext cx="7620" cy="76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769620</xdr:colOff>
      <xdr:row>5</xdr:row>
      <xdr:rowOff>25400</xdr:rowOff>
    </xdr:from>
    <xdr:to>
      <xdr:col>0</xdr:col>
      <xdr:colOff>4625750</xdr:colOff>
      <xdr:row>6</xdr:row>
      <xdr:rowOff>7668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0" y="1496060"/>
          <a:ext cx="3856130" cy="447088"/>
        </a:xfrm>
        <a:prstGeom prst="rect">
          <a:avLst/>
        </a:prstGeom>
        <a:ln>
          <a:prstDash val="solid"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ecfr.gov/current/title-2/subtitle-A/chapter-II/part-200/subpart-E/subject-group-ECFRed1f39f9b3d4e72/section-200.431" TargetMode="External"/><Relationship Id="rId1" Type="http://schemas.openxmlformats.org/officeDocument/2006/relationships/hyperlink" Target="https://www.ecfr.gov/current/title-2/subtitle-A/chapter-II/part-200/subpart-E/subject-group-ECFRed1f39f9b3d4e72/section-200.43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770E-CB2F-459E-BC45-9A04F8704703}">
  <dimension ref="A5:A113"/>
  <sheetViews>
    <sheetView zoomScaleNormal="100" workbookViewId="0">
      <selection activeCell="P14" sqref="P14"/>
    </sheetView>
  </sheetViews>
  <sheetFormatPr defaultRowHeight="14.4" x14ac:dyDescent="0.3"/>
  <sheetData>
    <row r="5" ht="28.8" customHeight="1" x14ac:dyDescent="0.3"/>
    <row r="12" ht="28.8" customHeight="1" x14ac:dyDescent="0.3"/>
    <row r="16" ht="28.8" customHeight="1" x14ac:dyDescent="0.3"/>
    <row r="17" ht="28.8" customHeight="1" x14ac:dyDescent="0.3"/>
    <row r="18" ht="28.8" customHeight="1" x14ac:dyDescent="0.3"/>
    <row r="19" ht="28.8" customHeight="1" x14ac:dyDescent="0.3"/>
    <row r="53" ht="28.8" customHeight="1" x14ac:dyDescent="0.3"/>
    <row r="54" ht="28.8" customHeight="1" x14ac:dyDescent="0.3"/>
    <row r="57" ht="43.2" customHeight="1" x14ac:dyDescent="0.3"/>
    <row r="58" ht="28.8" customHeight="1" x14ac:dyDescent="0.3"/>
    <row r="64" ht="28.8" customHeight="1" x14ac:dyDescent="0.3"/>
    <row r="74" ht="28.8" customHeight="1" x14ac:dyDescent="0.3"/>
    <row r="77" ht="28.8" customHeight="1" x14ac:dyDescent="0.3"/>
    <row r="96" ht="28.8" customHeight="1" x14ac:dyDescent="0.3"/>
    <row r="97" ht="28.8" customHeight="1" x14ac:dyDescent="0.3"/>
    <row r="103" ht="28.8" customHeight="1" x14ac:dyDescent="0.3"/>
    <row r="104" ht="28.8" customHeight="1" x14ac:dyDescent="0.3"/>
    <row r="108" ht="28.8" customHeight="1" x14ac:dyDescent="0.3"/>
    <row r="109" ht="28.8" customHeight="1" x14ac:dyDescent="0.3"/>
    <row r="110" ht="28.8" customHeight="1" x14ac:dyDescent="0.3"/>
    <row r="112" ht="28.8" customHeight="1" x14ac:dyDescent="0.3"/>
    <row r="113" ht="28.8" customHeight="1" x14ac:dyDescent="0.3"/>
  </sheetData>
  <sheetProtection algorithmName="SHA-512" hashValue="EymN/ITO/j4eYha/xTkCyDS3Mwl7zk3YbJRjvc5/ledsNG/Tlie/RFVB0B7cO36C6RKyIrh54dIvMh/PuxU3Ew==" saltValue="NlGI09XEzq0A1lku5nl4nQ==" spinCount="100000" sheet="1" objects="1" scenarios="1" select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1"/>
  <sheetViews>
    <sheetView tabSelected="1" zoomScale="115" zoomScaleNormal="115" workbookViewId="0">
      <selection activeCell="A2" sqref="A2"/>
    </sheetView>
  </sheetViews>
  <sheetFormatPr defaultRowHeight="14.4" x14ac:dyDescent="0.3"/>
  <cols>
    <col min="1" max="1" width="103.88671875" customWidth="1"/>
  </cols>
  <sheetData>
    <row r="1" spans="1:1" ht="45" customHeight="1" x14ac:dyDescent="0.3">
      <c r="A1" s="84" t="s">
        <v>50</v>
      </c>
    </row>
    <row r="2" spans="1:1" x14ac:dyDescent="0.3">
      <c r="A2" s="90" t="s">
        <v>51</v>
      </c>
    </row>
    <row r="3" spans="1:1" ht="16.8" customHeight="1" x14ac:dyDescent="0.3">
      <c r="A3" s="85" t="s">
        <v>52</v>
      </c>
    </row>
    <row r="4" spans="1:1" ht="24.6" customHeight="1" x14ac:dyDescent="0.3">
      <c r="A4" s="84" t="s">
        <v>53</v>
      </c>
    </row>
    <row r="5" spans="1:1" ht="15" customHeight="1" x14ac:dyDescent="0.3">
      <c r="A5" s="107" t="s">
        <v>124</v>
      </c>
    </row>
    <row r="6" spans="1:1" ht="36.6" customHeight="1" x14ac:dyDescent="0.3">
      <c r="A6" s="87" t="s">
        <v>54</v>
      </c>
    </row>
    <row r="7" spans="1:1" ht="45" customHeight="1" x14ac:dyDescent="0.3">
      <c r="A7" s="87" t="s">
        <v>55</v>
      </c>
    </row>
    <row r="8" spans="1:1" ht="15" customHeight="1" x14ac:dyDescent="0.3">
      <c r="A8" s="87"/>
    </row>
    <row r="9" spans="1:1" ht="15" customHeight="1" x14ac:dyDescent="0.3">
      <c r="A9" s="106" t="s">
        <v>123</v>
      </c>
    </row>
    <row r="10" spans="1:1" ht="30" customHeight="1" x14ac:dyDescent="0.3">
      <c r="A10" s="87" t="s">
        <v>56</v>
      </c>
    </row>
    <row r="11" spans="1:1" ht="30" customHeight="1" x14ac:dyDescent="0.3">
      <c r="A11" s="87" t="s">
        <v>57</v>
      </c>
    </row>
    <row r="12" spans="1:1" ht="15" customHeight="1" x14ac:dyDescent="0.3">
      <c r="A12" s="87"/>
    </row>
    <row r="13" spans="1:1" ht="16.8" customHeight="1" x14ac:dyDescent="0.3">
      <c r="A13" s="85" t="s">
        <v>58</v>
      </c>
    </row>
    <row r="14" spans="1:1" x14ac:dyDescent="0.3">
      <c r="A14" s="89" t="s">
        <v>59</v>
      </c>
    </row>
    <row r="15" spans="1:1" ht="15" customHeight="1" x14ac:dyDescent="0.3">
      <c r="A15" s="86" t="s">
        <v>60</v>
      </c>
    </row>
    <row r="16" spans="1:1" ht="15" customHeight="1" x14ac:dyDescent="0.3">
      <c r="A16" s="86" t="s">
        <v>61</v>
      </c>
    </row>
    <row r="17" spans="1:1" ht="15" customHeight="1" x14ac:dyDescent="0.3">
      <c r="A17" s="86" t="s">
        <v>62</v>
      </c>
    </row>
    <row r="18" spans="1:1" ht="15" customHeight="1" x14ac:dyDescent="0.3">
      <c r="A18" s="86" t="s">
        <v>63</v>
      </c>
    </row>
    <row r="19" spans="1:1" x14ac:dyDescent="0.3">
      <c r="A19" s="88"/>
    </row>
    <row r="20" spans="1:1" ht="16.8" customHeight="1" x14ac:dyDescent="0.3">
      <c r="A20" s="85" t="s">
        <v>64</v>
      </c>
    </row>
    <row r="21" spans="1:1" ht="30" customHeight="1" x14ac:dyDescent="0.3">
      <c r="A21" s="86" t="s">
        <v>65</v>
      </c>
    </row>
    <row r="22" spans="1:1" ht="30" customHeight="1" x14ac:dyDescent="0.3">
      <c r="A22" s="86" t="s">
        <v>66</v>
      </c>
    </row>
    <row r="23" spans="1:1" ht="30" customHeight="1" x14ac:dyDescent="0.3">
      <c r="A23" s="86" t="s">
        <v>67</v>
      </c>
    </row>
    <row r="24" spans="1:1" x14ac:dyDescent="0.3">
      <c r="A24" s="88"/>
    </row>
    <row r="25" spans="1:1" x14ac:dyDescent="0.3">
      <c r="A25" s="108"/>
    </row>
    <row r="26" spans="1:1" x14ac:dyDescent="0.3">
      <c r="A26" s="274" t="s">
        <v>149</v>
      </c>
    </row>
    <row r="27" spans="1:1" x14ac:dyDescent="0.3">
      <c r="A27" s="83"/>
    </row>
    <row r="28" spans="1:1" x14ac:dyDescent="0.3">
      <c r="A28" s="83"/>
    </row>
    <row r="29" spans="1:1" x14ac:dyDescent="0.3">
      <c r="A29" s="83"/>
    </row>
    <row r="30" spans="1:1" x14ac:dyDescent="0.3">
      <c r="A30" s="83"/>
    </row>
    <row r="31" spans="1:1" x14ac:dyDescent="0.3">
      <c r="A31" s="83"/>
    </row>
    <row r="32" spans="1:1" x14ac:dyDescent="0.3">
      <c r="A32" s="83"/>
    </row>
    <row r="33" spans="1:1" x14ac:dyDescent="0.3">
      <c r="A33" s="83"/>
    </row>
    <row r="34" spans="1:1" x14ac:dyDescent="0.3">
      <c r="A34" s="83"/>
    </row>
    <row r="35" spans="1:1" x14ac:dyDescent="0.3">
      <c r="A35" s="83"/>
    </row>
    <row r="36" spans="1:1" x14ac:dyDescent="0.3">
      <c r="A36" s="83"/>
    </row>
    <row r="37" spans="1:1" x14ac:dyDescent="0.3">
      <c r="A37" s="83"/>
    </row>
    <row r="38" spans="1:1" x14ac:dyDescent="0.3">
      <c r="A38" s="83"/>
    </row>
    <row r="39" spans="1:1" x14ac:dyDescent="0.3">
      <c r="A39" s="83"/>
    </row>
    <row r="40" spans="1:1" x14ac:dyDescent="0.3">
      <c r="A40" s="83"/>
    </row>
    <row r="41" spans="1:1" x14ac:dyDescent="0.3">
      <c r="A41" s="83"/>
    </row>
    <row r="42" spans="1:1" x14ac:dyDescent="0.3">
      <c r="A42" s="83"/>
    </row>
    <row r="43" spans="1:1" x14ac:dyDescent="0.3">
      <c r="A43" s="83"/>
    </row>
    <row r="44" spans="1:1" x14ac:dyDescent="0.3">
      <c r="A44" s="83"/>
    </row>
    <row r="45" spans="1:1" x14ac:dyDescent="0.3">
      <c r="A45" s="83"/>
    </row>
    <row r="46" spans="1:1" x14ac:dyDescent="0.3">
      <c r="A46" s="83"/>
    </row>
    <row r="47" spans="1:1" x14ac:dyDescent="0.3">
      <c r="A47" s="83"/>
    </row>
    <row r="48" spans="1:1" x14ac:dyDescent="0.3">
      <c r="A48" s="83"/>
    </row>
    <row r="49" spans="1:1" x14ac:dyDescent="0.3">
      <c r="A49" s="83"/>
    </row>
    <row r="50" spans="1:1" x14ac:dyDescent="0.3">
      <c r="A50" s="83"/>
    </row>
    <row r="51" spans="1:1" x14ac:dyDescent="0.3">
      <c r="A51" s="83"/>
    </row>
    <row r="52" spans="1:1" x14ac:dyDescent="0.3">
      <c r="A52" s="83"/>
    </row>
    <row r="53" spans="1:1" x14ac:dyDescent="0.3">
      <c r="A53" s="83"/>
    </row>
    <row r="54" spans="1:1" x14ac:dyDescent="0.3">
      <c r="A54" s="83"/>
    </row>
    <row r="55" spans="1:1" x14ac:dyDescent="0.3">
      <c r="A55" s="83"/>
    </row>
    <row r="56" spans="1:1" x14ac:dyDescent="0.3">
      <c r="A56" s="83"/>
    </row>
    <row r="57" spans="1:1" x14ac:dyDescent="0.3">
      <c r="A57" s="83"/>
    </row>
    <row r="58" spans="1:1" x14ac:dyDescent="0.3">
      <c r="A58" s="83"/>
    </row>
    <row r="59" spans="1:1" x14ac:dyDescent="0.3">
      <c r="A59" s="83"/>
    </row>
    <row r="60" spans="1:1" x14ac:dyDescent="0.3">
      <c r="A60" s="83"/>
    </row>
    <row r="61" spans="1:1" x14ac:dyDescent="0.3">
      <c r="A61" s="83"/>
    </row>
    <row r="62" spans="1:1" x14ac:dyDescent="0.3">
      <c r="A62" s="83"/>
    </row>
    <row r="63" spans="1:1" x14ac:dyDescent="0.3">
      <c r="A63" s="83"/>
    </row>
    <row r="64" spans="1:1" x14ac:dyDescent="0.3">
      <c r="A64" s="83"/>
    </row>
    <row r="65" spans="1:1" x14ac:dyDescent="0.3">
      <c r="A65" s="83"/>
    </row>
    <row r="66" spans="1:1" x14ac:dyDescent="0.3">
      <c r="A66" s="83"/>
    </row>
    <row r="67" spans="1:1" x14ac:dyDescent="0.3">
      <c r="A67" s="83"/>
    </row>
    <row r="68" spans="1:1" x14ac:dyDescent="0.3">
      <c r="A68" s="83"/>
    </row>
    <row r="69" spans="1:1" x14ac:dyDescent="0.3">
      <c r="A69" s="83"/>
    </row>
    <row r="70" spans="1:1" x14ac:dyDescent="0.3">
      <c r="A70" s="83"/>
    </row>
    <row r="71" spans="1:1" x14ac:dyDescent="0.3">
      <c r="A71" s="83"/>
    </row>
  </sheetData>
  <sheetProtection selectLockedCells="1" selectUnlockedCells="1"/>
  <hyperlinks>
    <hyperlink ref="A2" r:id="rId1" xr:uid="{00000000-0004-0000-0000-000000000000}"/>
    <hyperlink ref="A14" r:id="rId2" display="https://www.ecfr.gov/current/title-2/subtitle-A/chapter-II/part-200/subpart-E/subject-group-ECFRed1f39f9b3d4e72/section-200.431" xr:uid="{00000000-0004-0000-00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H59"/>
  <sheetViews>
    <sheetView topLeftCell="A10" zoomScaleNormal="100" workbookViewId="0">
      <selection activeCell="E37" sqref="E37"/>
    </sheetView>
  </sheetViews>
  <sheetFormatPr defaultRowHeight="14.4" x14ac:dyDescent="0.3"/>
  <cols>
    <col min="1" max="1" width="16.77734375" customWidth="1"/>
    <col min="2" max="2" width="34.77734375" customWidth="1"/>
    <col min="3" max="3" width="17" customWidth="1"/>
    <col min="4" max="4" width="20.33203125" customWidth="1"/>
    <col min="5" max="5" width="21.88671875" customWidth="1"/>
    <col min="6" max="6" width="12.21875" customWidth="1"/>
    <col min="7" max="7" width="22.77734375" customWidth="1"/>
    <col min="8" max="8" width="7.77734375" customWidth="1"/>
  </cols>
  <sheetData>
    <row r="1" spans="1:6" ht="33" customHeight="1" thickBot="1" x14ac:dyDescent="0.6">
      <c r="A1" s="199" t="s">
        <v>0</v>
      </c>
      <c r="B1" s="165"/>
      <c r="C1" s="165"/>
      <c r="D1" s="165"/>
      <c r="E1" s="155"/>
      <c r="F1" s="49"/>
    </row>
    <row r="2" spans="1:6" ht="33" customHeight="1" x14ac:dyDescent="0.3">
      <c r="A2" s="59" t="s">
        <v>1</v>
      </c>
      <c r="B2" s="58"/>
      <c r="C2" s="61" t="s">
        <v>2</v>
      </c>
      <c r="D2" s="201"/>
      <c r="E2" s="202"/>
    </row>
    <row r="3" spans="1:6" ht="33" customHeight="1" x14ac:dyDescent="0.3">
      <c r="A3" s="60" t="s">
        <v>3</v>
      </c>
      <c r="B3" s="56"/>
      <c r="C3" s="60" t="s">
        <v>4</v>
      </c>
      <c r="D3" s="183"/>
      <c r="E3" s="182"/>
    </row>
    <row r="4" spans="1:6" ht="33" customHeight="1" x14ac:dyDescent="0.3">
      <c r="A4" s="60" t="s">
        <v>5</v>
      </c>
      <c r="B4" s="56"/>
      <c r="C4" s="60" t="s">
        <v>6</v>
      </c>
      <c r="D4" s="183"/>
      <c r="E4" s="182"/>
    </row>
    <row r="5" spans="1:6" x14ac:dyDescent="0.3">
      <c r="A5" s="19"/>
      <c r="B5" s="19"/>
      <c r="C5" s="19"/>
      <c r="D5" s="19"/>
    </row>
    <row r="6" spans="1:6" ht="33" customHeight="1" x14ac:dyDescent="0.3">
      <c r="A6" s="191" t="s">
        <v>7</v>
      </c>
      <c r="B6" s="181"/>
      <c r="C6" s="182"/>
      <c r="D6" s="19"/>
    </row>
    <row r="7" spans="1:6" ht="33" customHeight="1" x14ac:dyDescent="0.3">
      <c r="A7" s="194" t="s">
        <v>129</v>
      </c>
      <c r="B7" s="181"/>
      <c r="C7" s="182"/>
      <c r="D7" s="19"/>
      <c r="E7" s="141" t="s">
        <v>8</v>
      </c>
    </row>
    <row r="8" spans="1:6" ht="33" customHeight="1" x14ac:dyDescent="0.3">
      <c r="A8" s="180" t="s">
        <v>121</v>
      </c>
      <c r="B8" s="181"/>
      <c r="C8" s="182"/>
      <c r="D8" s="19"/>
      <c r="E8" s="62" t="s">
        <v>68</v>
      </c>
    </row>
    <row r="9" spans="1:6" ht="33" customHeight="1" x14ac:dyDescent="0.3">
      <c r="A9" s="180" t="s">
        <v>122</v>
      </c>
      <c r="B9" s="181"/>
      <c r="C9" s="182"/>
      <c r="D9" s="19"/>
      <c r="E9" s="142" t="s">
        <v>69</v>
      </c>
    </row>
    <row r="10" spans="1:6" ht="33" customHeight="1" x14ac:dyDescent="0.3">
      <c r="A10" s="180" t="s">
        <v>130</v>
      </c>
      <c r="B10" s="181"/>
      <c r="C10" s="182"/>
      <c r="D10" s="19"/>
      <c r="E10" s="63" t="s">
        <v>9</v>
      </c>
    </row>
    <row r="11" spans="1:6" ht="33" customHeight="1" x14ac:dyDescent="0.3">
      <c r="A11" s="180" t="s">
        <v>70</v>
      </c>
      <c r="B11" s="181"/>
      <c r="C11" s="182"/>
      <c r="D11" s="19"/>
      <c r="E11" s="50"/>
    </row>
    <row r="12" spans="1:6" ht="15" customHeight="1" x14ac:dyDescent="0.3"/>
    <row r="13" spans="1:6" ht="15" customHeight="1" x14ac:dyDescent="0.3">
      <c r="A13" s="200" t="s">
        <v>21</v>
      </c>
      <c r="B13" s="181"/>
      <c r="C13" s="181"/>
      <c r="D13" s="182"/>
      <c r="E13" s="126"/>
    </row>
    <row r="14" spans="1:6" ht="15" customHeight="1" x14ac:dyDescent="0.3">
      <c r="A14" s="203" t="s">
        <v>146</v>
      </c>
      <c r="B14" s="204"/>
      <c r="C14" s="204"/>
      <c r="D14" s="205"/>
      <c r="E14" s="126"/>
    </row>
    <row r="15" spans="1:6" ht="15" customHeight="1" x14ac:dyDescent="0.3">
      <c r="A15" s="203" t="s">
        <v>147</v>
      </c>
      <c r="B15" s="204"/>
      <c r="C15" s="204"/>
      <c r="D15" s="205"/>
      <c r="E15" s="126"/>
    </row>
    <row r="16" spans="1:6" x14ac:dyDescent="0.3">
      <c r="A16" s="198" t="s">
        <v>127</v>
      </c>
      <c r="B16" s="181"/>
      <c r="C16" s="181"/>
      <c r="D16" s="182"/>
      <c r="E16" s="12"/>
    </row>
    <row r="17" spans="1:8" x14ac:dyDescent="0.3">
      <c r="A17" s="198" t="s">
        <v>128</v>
      </c>
      <c r="B17" s="198"/>
      <c r="C17" s="198"/>
      <c r="D17" s="198"/>
      <c r="E17" s="12"/>
    </row>
    <row r="18" spans="1:8" x14ac:dyDescent="0.3">
      <c r="A18" s="110"/>
      <c r="B18" s="2"/>
      <c r="E18" s="111"/>
    </row>
    <row r="19" spans="1:8" ht="15" customHeight="1" x14ac:dyDescent="0.3">
      <c r="A19" s="197" t="s">
        <v>22</v>
      </c>
      <c r="B19" s="181"/>
      <c r="C19" s="182"/>
      <c r="D19" s="36" t="s">
        <v>23</v>
      </c>
      <c r="E19" s="65" t="s">
        <v>131</v>
      </c>
    </row>
    <row r="20" spans="1:8" ht="15" customHeight="1" x14ac:dyDescent="0.3">
      <c r="A20" s="195" t="s">
        <v>143</v>
      </c>
      <c r="B20" s="181"/>
      <c r="C20" s="182"/>
      <c r="D20" s="9">
        <v>6.2E-2</v>
      </c>
      <c r="E20" s="14">
        <f>0.062*($E$16-MAX(0,($E$15-184500)*$E$14))</f>
        <v>0</v>
      </c>
      <c r="H20" s="7"/>
    </row>
    <row r="21" spans="1:8" x14ac:dyDescent="0.3">
      <c r="A21" s="195" t="s">
        <v>26</v>
      </c>
      <c r="B21" s="181"/>
      <c r="C21" s="182"/>
      <c r="D21" s="9">
        <v>1.4500000000000001E-2</v>
      </c>
      <c r="E21" s="14">
        <f>0.0145*$E16</f>
        <v>0</v>
      </c>
      <c r="H21" s="113"/>
    </row>
    <row r="22" spans="1:8" x14ac:dyDescent="0.3">
      <c r="A22" s="196" t="s">
        <v>27</v>
      </c>
      <c r="B22" s="181"/>
      <c r="C22" s="182"/>
      <c r="D22" s="9">
        <v>1E-4</v>
      </c>
      <c r="E22" s="14">
        <f>0.001*MIN($E16,7000*$E13)</f>
        <v>0</v>
      </c>
      <c r="H22" s="114"/>
    </row>
    <row r="23" spans="1:8" x14ac:dyDescent="0.3">
      <c r="A23" s="195" t="s">
        <v>126</v>
      </c>
      <c r="B23" s="181"/>
      <c r="C23" s="182"/>
      <c r="D23" s="47">
        <v>0</v>
      </c>
      <c r="E23" s="128">
        <f>D23*MIN($E$16,7000*$E$13*$E$17)</f>
        <v>0</v>
      </c>
    </row>
    <row r="24" spans="1:8" ht="15" customHeight="1" thickBot="1" x14ac:dyDescent="0.35">
      <c r="A24" s="195" t="s">
        <v>29</v>
      </c>
      <c r="B24" s="181"/>
      <c r="C24" s="182"/>
      <c r="D24" s="10">
        <v>0</v>
      </c>
      <c r="E24" s="15">
        <f>D24*$E$16</f>
        <v>0</v>
      </c>
    </row>
    <row r="25" spans="1:8" ht="15" customHeight="1" thickBot="1" x14ac:dyDescent="0.35">
      <c r="A25" s="138"/>
      <c r="B25" s="139"/>
      <c r="C25" s="139"/>
      <c r="D25" s="116" t="s">
        <v>30</v>
      </c>
      <c r="E25" s="117">
        <f>SUM(E20:E24)</f>
        <v>0</v>
      </c>
    </row>
    <row r="26" spans="1:8" x14ac:dyDescent="0.3">
      <c r="A26" s="103"/>
      <c r="B26" s="104"/>
      <c r="C26" s="104"/>
      <c r="D26" s="112"/>
      <c r="E26" s="73"/>
    </row>
    <row r="27" spans="1:8" x14ac:dyDescent="0.3">
      <c r="A27" s="186" t="s">
        <v>31</v>
      </c>
      <c r="B27" s="181"/>
      <c r="C27" s="182"/>
      <c r="D27" s="36" t="s">
        <v>32</v>
      </c>
      <c r="E27" s="75" t="s">
        <v>131</v>
      </c>
    </row>
    <row r="28" spans="1:8" x14ac:dyDescent="0.3">
      <c r="A28" s="196" t="s">
        <v>34</v>
      </c>
      <c r="B28" s="181"/>
      <c r="C28" s="182"/>
      <c r="D28" s="11">
        <v>0</v>
      </c>
      <c r="E28" s="14">
        <f>D28</f>
        <v>0</v>
      </c>
    </row>
    <row r="29" spans="1:8" ht="15" customHeight="1" x14ac:dyDescent="0.3">
      <c r="A29" s="195" t="s">
        <v>35</v>
      </c>
      <c r="B29" s="181"/>
      <c r="C29" s="182"/>
      <c r="D29" s="11">
        <v>0</v>
      </c>
      <c r="E29" s="14">
        <f t="shared" ref="E29:E32" si="0">D29</f>
        <v>0</v>
      </c>
    </row>
    <row r="30" spans="1:8" ht="15" customHeight="1" x14ac:dyDescent="0.3">
      <c r="A30" s="196" t="s">
        <v>36</v>
      </c>
      <c r="B30" s="181"/>
      <c r="C30" s="182"/>
      <c r="D30" s="11">
        <v>0</v>
      </c>
      <c r="E30" s="14">
        <f t="shared" si="0"/>
        <v>0</v>
      </c>
    </row>
    <row r="31" spans="1:8" ht="15" customHeight="1" x14ac:dyDescent="0.3">
      <c r="A31" s="195" t="s">
        <v>37</v>
      </c>
      <c r="B31" s="181"/>
      <c r="C31" s="182"/>
      <c r="D31" s="11">
        <v>0</v>
      </c>
      <c r="E31" s="14">
        <f t="shared" si="0"/>
        <v>0</v>
      </c>
    </row>
    <row r="32" spans="1:8" ht="15" customHeight="1" x14ac:dyDescent="0.3">
      <c r="A32" s="195" t="s">
        <v>38</v>
      </c>
      <c r="B32" s="181"/>
      <c r="C32" s="182"/>
      <c r="D32" s="11">
        <v>0</v>
      </c>
      <c r="E32" s="14">
        <f t="shared" si="0"/>
        <v>0</v>
      </c>
    </row>
    <row r="33" spans="1:6" ht="15" customHeight="1" thickBot="1" x14ac:dyDescent="0.35">
      <c r="A33" s="157" t="s">
        <v>30</v>
      </c>
      <c r="B33" s="158"/>
      <c r="C33" s="158"/>
      <c r="D33" s="158"/>
      <c r="E33" s="121">
        <f>SUM(E28:E32)</f>
        <v>0</v>
      </c>
    </row>
    <row r="34" spans="1:6" ht="21.6" customHeight="1" thickBot="1" x14ac:dyDescent="0.4">
      <c r="A34" s="176" t="s">
        <v>39</v>
      </c>
      <c r="B34" s="177"/>
      <c r="C34" s="177"/>
      <c r="D34" s="177"/>
      <c r="E34" s="115">
        <f>E33+E25</f>
        <v>0</v>
      </c>
    </row>
    <row r="35" spans="1:6" ht="14.4" customHeight="1" thickBot="1" x14ac:dyDescent="0.35">
      <c r="A35" s="161"/>
      <c r="B35" s="161"/>
      <c r="C35" s="161"/>
      <c r="D35" s="161"/>
      <c r="E35" s="161"/>
    </row>
    <row r="36" spans="1:6" ht="27" customHeight="1" thickBot="1" x14ac:dyDescent="0.4">
      <c r="A36" s="162"/>
      <c r="B36" s="162"/>
      <c r="C36" s="162"/>
      <c r="D36" s="163"/>
      <c r="E36" s="119" t="s">
        <v>40</v>
      </c>
    </row>
    <row r="37" spans="1:6" ht="27" customHeight="1" thickBot="1" x14ac:dyDescent="0.4">
      <c r="A37" s="167"/>
      <c r="B37" s="167"/>
      <c r="C37" s="167"/>
      <c r="D37" s="168"/>
      <c r="E37" s="118">
        <f>IFERROR(E34/$E$16,0)</f>
        <v>0</v>
      </c>
    </row>
    <row r="38" spans="1:6" ht="27" customHeight="1" thickBot="1" x14ac:dyDescent="0.4">
      <c r="A38" s="169" t="s">
        <v>144</v>
      </c>
      <c r="B38" s="170"/>
      <c r="C38" s="170"/>
      <c r="D38" s="171"/>
      <c r="E38" s="140">
        <v>0</v>
      </c>
    </row>
    <row r="39" spans="1:6" ht="27" customHeight="1" thickBot="1" x14ac:dyDescent="0.4">
      <c r="A39" s="169" t="s">
        <v>132</v>
      </c>
      <c r="B39" s="170"/>
      <c r="C39" s="170"/>
      <c r="D39" s="171"/>
      <c r="E39" s="129">
        <f>E38*E37</f>
        <v>0</v>
      </c>
    </row>
    <row r="40" spans="1:6" ht="27" customHeight="1" thickBot="1" x14ac:dyDescent="0.35">
      <c r="A40" s="160"/>
      <c r="B40" s="160"/>
      <c r="C40" s="160"/>
      <c r="D40" s="160"/>
      <c r="E40" s="160"/>
      <c r="F40" s="160"/>
    </row>
    <row r="41" spans="1:6" ht="15" customHeight="1" thickBot="1" x14ac:dyDescent="0.35">
      <c r="A41" s="164" t="s">
        <v>41</v>
      </c>
      <c r="B41" s="165"/>
      <c r="C41" s="165"/>
      <c r="D41" s="165"/>
      <c r="E41" s="165"/>
      <c r="F41" s="166"/>
    </row>
    <row r="42" spans="1:6" ht="24" customHeight="1" thickBot="1" x14ac:dyDescent="0.35">
      <c r="A42" s="189"/>
      <c r="B42" s="166"/>
      <c r="C42" s="172"/>
      <c r="D42" s="192"/>
      <c r="E42" s="166"/>
      <c r="F42" s="57"/>
    </row>
    <row r="43" spans="1:6" ht="18" customHeight="1" thickBot="1" x14ac:dyDescent="0.35">
      <c r="A43" s="193" t="s">
        <v>42</v>
      </c>
      <c r="B43" s="188"/>
      <c r="C43" s="173"/>
      <c r="D43" s="187" t="s">
        <v>43</v>
      </c>
      <c r="E43" s="188"/>
      <c r="F43" s="76" t="s">
        <v>44</v>
      </c>
    </row>
    <row r="44" spans="1:6" ht="15" customHeight="1" thickBot="1" x14ac:dyDescent="0.35">
      <c r="A44" s="159"/>
      <c r="B44" s="159"/>
      <c r="C44" s="159"/>
      <c r="D44" s="159"/>
      <c r="E44" s="159"/>
      <c r="F44" s="159"/>
    </row>
    <row r="45" spans="1:6" ht="15" customHeight="1" thickBot="1" x14ac:dyDescent="0.35">
      <c r="A45" s="156" t="s">
        <v>45</v>
      </c>
      <c r="B45" s="155"/>
      <c r="C45" s="45" t="s">
        <v>46</v>
      </c>
      <c r="D45" s="105" t="b">
        <v>0</v>
      </c>
      <c r="E45" s="45" t="s">
        <v>47</v>
      </c>
      <c r="F45" s="105" t="b">
        <v>0</v>
      </c>
    </row>
    <row r="46" spans="1:6" ht="24" customHeight="1" thickBot="1" x14ac:dyDescent="0.35">
      <c r="A46" s="178"/>
      <c r="B46" s="179"/>
      <c r="C46" s="174"/>
      <c r="D46" s="190"/>
      <c r="E46" s="179"/>
      <c r="F46" s="54"/>
    </row>
    <row r="47" spans="1:6" ht="18" customHeight="1" thickBot="1" x14ac:dyDescent="0.35">
      <c r="A47" s="156" t="s">
        <v>48</v>
      </c>
      <c r="B47" s="155"/>
      <c r="C47" s="175"/>
      <c r="D47" s="154" t="s">
        <v>49</v>
      </c>
      <c r="E47" s="155"/>
      <c r="F47" s="51" t="s">
        <v>44</v>
      </c>
    </row>
    <row r="48" spans="1:6" x14ac:dyDescent="0.3">
      <c r="A48" s="8"/>
      <c r="B48" s="8"/>
      <c r="C48" s="8" t="s">
        <v>125</v>
      </c>
      <c r="D48" s="8"/>
      <c r="E48" s="8"/>
    </row>
    <row r="49" spans="1:5" x14ac:dyDescent="0.3">
      <c r="A49" s="8"/>
      <c r="B49" s="8"/>
      <c r="C49" s="8"/>
      <c r="D49" s="8"/>
      <c r="E49" s="8"/>
    </row>
    <row r="50" spans="1:5" x14ac:dyDescent="0.3">
      <c r="A50" s="8"/>
      <c r="B50" s="8"/>
      <c r="C50" s="8"/>
      <c r="D50" s="8"/>
      <c r="E50" s="8"/>
    </row>
    <row r="51" spans="1:5" x14ac:dyDescent="0.3">
      <c r="A51" s="8"/>
      <c r="B51" s="8"/>
      <c r="C51" s="8"/>
      <c r="D51" s="8"/>
      <c r="E51" s="8"/>
    </row>
    <row r="52" spans="1:5" x14ac:dyDescent="0.3">
      <c r="A52" s="8"/>
      <c r="B52" s="8"/>
      <c r="C52" s="8"/>
      <c r="D52" s="8"/>
      <c r="E52" s="8"/>
    </row>
    <row r="53" spans="1:5" x14ac:dyDescent="0.3">
      <c r="A53" s="8"/>
      <c r="B53" s="8"/>
      <c r="C53" s="8"/>
      <c r="D53" s="8"/>
      <c r="E53" s="8"/>
    </row>
    <row r="54" spans="1:5" x14ac:dyDescent="0.3">
      <c r="A54" s="8"/>
      <c r="B54" s="8"/>
      <c r="C54" s="8"/>
      <c r="D54" s="8"/>
      <c r="E54" s="8"/>
    </row>
    <row r="55" spans="1:5" x14ac:dyDescent="0.3">
      <c r="A55" s="8"/>
      <c r="B55" s="8"/>
      <c r="C55" s="8"/>
      <c r="D55" s="8"/>
      <c r="E55" s="8"/>
    </row>
    <row r="56" spans="1:5" x14ac:dyDescent="0.3">
      <c r="A56" s="8"/>
      <c r="B56" s="8"/>
      <c r="C56" s="8"/>
      <c r="D56" s="8"/>
      <c r="E56" s="8"/>
    </row>
    <row r="57" spans="1:5" x14ac:dyDescent="0.3">
      <c r="A57" s="8"/>
      <c r="B57" s="8"/>
      <c r="C57" s="8"/>
      <c r="D57" s="8"/>
      <c r="E57" s="8"/>
    </row>
    <row r="58" spans="1:5" x14ac:dyDescent="0.3">
      <c r="A58" s="8"/>
      <c r="B58" s="8"/>
      <c r="C58" s="8"/>
      <c r="D58" s="8"/>
      <c r="E58" s="8"/>
    </row>
    <row r="59" spans="1:5" x14ac:dyDescent="0.3">
      <c r="A59" s="8"/>
      <c r="B59" s="8"/>
      <c r="C59" s="8"/>
      <c r="D59" s="8"/>
      <c r="E59" s="8"/>
    </row>
  </sheetData>
  <sheetProtection selectLockedCells="1"/>
  <mergeCells count="48">
    <mergeCell ref="A1:E1"/>
    <mergeCell ref="A24:C24"/>
    <mergeCell ref="A29:C29"/>
    <mergeCell ref="A13:D13"/>
    <mergeCell ref="D2:E2"/>
    <mergeCell ref="D3:E3"/>
    <mergeCell ref="A20:C20"/>
    <mergeCell ref="A14:D14"/>
    <mergeCell ref="A15:D15"/>
    <mergeCell ref="A32:C32"/>
    <mergeCell ref="A23:C23"/>
    <mergeCell ref="A10:C10"/>
    <mergeCell ref="A31:C31"/>
    <mergeCell ref="A22:C22"/>
    <mergeCell ref="A19:C19"/>
    <mergeCell ref="A16:D16"/>
    <mergeCell ref="A28:C28"/>
    <mergeCell ref="A21:C21"/>
    <mergeCell ref="A30:C30"/>
    <mergeCell ref="A17:D17"/>
    <mergeCell ref="A46:B46"/>
    <mergeCell ref="A9:C9"/>
    <mergeCell ref="D4:E4"/>
    <mergeCell ref="A27:C27"/>
    <mergeCell ref="D43:E43"/>
    <mergeCell ref="A42:B42"/>
    <mergeCell ref="A11:C11"/>
    <mergeCell ref="D46:E46"/>
    <mergeCell ref="A6:C6"/>
    <mergeCell ref="D42:E42"/>
    <mergeCell ref="A43:B43"/>
    <mergeCell ref="A7:C7"/>
    <mergeCell ref="A45:B45"/>
    <mergeCell ref="A8:C8"/>
    <mergeCell ref="D47:E47"/>
    <mergeCell ref="A47:B47"/>
    <mergeCell ref="A33:D33"/>
    <mergeCell ref="A44:F44"/>
    <mergeCell ref="A40:F40"/>
    <mergeCell ref="A35:E35"/>
    <mergeCell ref="A36:D36"/>
    <mergeCell ref="A41:F41"/>
    <mergeCell ref="A37:D37"/>
    <mergeCell ref="A38:D38"/>
    <mergeCell ref="A39:D39"/>
    <mergeCell ref="C42:C43"/>
    <mergeCell ref="C46:C47"/>
    <mergeCell ref="A34:D3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</sheetPr>
  <dimension ref="A1:O83"/>
  <sheetViews>
    <sheetView topLeftCell="A39" zoomScaleNormal="100" workbookViewId="0">
      <selection activeCell="B63" sqref="B63"/>
    </sheetView>
  </sheetViews>
  <sheetFormatPr defaultRowHeight="14.4" x14ac:dyDescent="0.3"/>
  <cols>
    <col min="1" max="1" width="28.5546875" customWidth="1"/>
    <col min="2" max="2" width="34.77734375" customWidth="1"/>
    <col min="3" max="3" width="14.77734375" customWidth="1"/>
    <col min="4" max="4" width="21.77734375" customWidth="1"/>
    <col min="5" max="5" width="16.88671875" customWidth="1"/>
    <col min="6" max="6" width="19.109375" customWidth="1"/>
    <col min="7" max="7" width="18.109375" bestFit="1" customWidth="1"/>
    <col min="8" max="8" width="22.109375" bestFit="1" customWidth="1"/>
    <col min="9" max="9" width="18.109375" bestFit="1" customWidth="1"/>
    <col min="10" max="10" width="22.77734375" customWidth="1"/>
    <col min="11" max="11" width="18.109375" customWidth="1"/>
    <col min="12" max="12" width="25.44140625" bestFit="1" customWidth="1"/>
    <col min="13" max="13" width="25" bestFit="1" customWidth="1"/>
    <col min="14" max="14" width="15.6640625" customWidth="1"/>
    <col min="15" max="15" width="24.21875" bestFit="1" customWidth="1"/>
    <col min="16" max="16" width="8.88671875" customWidth="1"/>
  </cols>
  <sheetData>
    <row r="1" spans="1:15" ht="33" customHeight="1" thickBot="1" x14ac:dyDescent="0.6">
      <c r="A1" s="199" t="s">
        <v>0</v>
      </c>
      <c r="B1" s="165"/>
      <c r="C1" s="165"/>
      <c r="D1" s="165"/>
      <c r="E1" s="165"/>
      <c r="F1" s="155"/>
      <c r="G1" s="49"/>
    </row>
    <row r="2" spans="1:15" ht="33" customHeight="1" x14ac:dyDescent="0.3">
      <c r="A2" s="59" t="s">
        <v>1</v>
      </c>
      <c r="B2" s="219"/>
      <c r="C2" s="220"/>
      <c r="D2" s="61" t="s">
        <v>2</v>
      </c>
      <c r="E2" s="217"/>
      <c r="F2" s="218"/>
    </row>
    <row r="3" spans="1:15" ht="33" customHeight="1" x14ac:dyDescent="0.3">
      <c r="A3" s="60" t="s">
        <v>3</v>
      </c>
      <c r="B3" s="209"/>
      <c r="C3" s="210"/>
      <c r="D3" s="60" t="s">
        <v>4</v>
      </c>
      <c r="E3" s="211"/>
      <c r="F3" s="210"/>
    </row>
    <row r="4" spans="1:15" ht="33" customHeight="1" x14ac:dyDescent="0.3">
      <c r="A4" s="60" t="s">
        <v>5</v>
      </c>
      <c r="B4" s="209"/>
      <c r="C4" s="210"/>
      <c r="D4" s="60" t="s">
        <v>6</v>
      </c>
      <c r="E4" s="211"/>
      <c r="F4" s="210"/>
    </row>
    <row r="5" spans="1:15" x14ac:dyDescent="0.3">
      <c r="A5" s="48"/>
      <c r="B5" s="48"/>
      <c r="C5" s="48"/>
      <c r="D5" s="48"/>
      <c r="E5" s="48"/>
      <c r="F5" s="6"/>
    </row>
    <row r="6" spans="1:15" ht="33" customHeight="1" x14ac:dyDescent="0.3">
      <c r="A6" s="191" t="s">
        <v>7</v>
      </c>
      <c r="B6" s="181"/>
      <c r="C6" s="181"/>
      <c r="D6" s="182"/>
    </row>
    <row r="7" spans="1:15" ht="33" customHeight="1" x14ac:dyDescent="0.3">
      <c r="A7" s="194" t="s">
        <v>139</v>
      </c>
      <c r="B7" s="181"/>
      <c r="C7" s="181"/>
      <c r="D7" s="182"/>
      <c r="F7" s="127" t="s">
        <v>8</v>
      </c>
    </row>
    <row r="8" spans="1:15" ht="33" customHeight="1" x14ac:dyDescent="0.3">
      <c r="A8" s="180" t="s">
        <v>140</v>
      </c>
      <c r="B8" s="181"/>
      <c r="C8" s="181"/>
      <c r="D8" s="182"/>
      <c r="F8" s="98" t="s">
        <v>68</v>
      </c>
    </row>
    <row r="9" spans="1:15" ht="33" customHeight="1" x14ac:dyDescent="0.3">
      <c r="A9" s="180" t="s">
        <v>145</v>
      </c>
      <c r="B9" s="181"/>
      <c r="C9" s="181"/>
      <c r="D9" s="182"/>
      <c r="F9" s="137" t="s">
        <v>9</v>
      </c>
    </row>
    <row r="10" spans="1:15" ht="33" customHeight="1" x14ac:dyDescent="0.3">
      <c r="A10" s="180" t="s">
        <v>141</v>
      </c>
      <c r="B10" s="181"/>
      <c r="C10" s="181"/>
      <c r="D10" s="182"/>
      <c r="E10" s="19"/>
    </row>
    <row r="11" spans="1:15" ht="33" customHeight="1" x14ac:dyDescent="0.3">
      <c r="E11" s="19"/>
      <c r="F11" s="99"/>
    </row>
    <row r="12" spans="1:15" ht="33" customHeight="1" x14ac:dyDescent="0.3">
      <c r="A12" s="78"/>
      <c r="B12" s="79"/>
      <c r="E12" s="19"/>
      <c r="F12" s="50"/>
      <c r="G12" s="91">
        <v>0</v>
      </c>
      <c r="H12" s="91">
        <v>0</v>
      </c>
    </row>
    <row r="13" spans="1:15" ht="45" customHeight="1" x14ac:dyDescent="0.3">
      <c r="A13" s="100" t="s">
        <v>10</v>
      </c>
      <c r="B13" s="100" t="s">
        <v>11</v>
      </c>
      <c r="C13" s="101" t="s">
        <v>12</v>
      </c>
      <c r="D13" s="101" t="s">
        <v>13</v>
      </c>
      <c r="E13" s="101" t="s">
        <v>138</v>
      </c>
      <c r="F13" s="101" t="s">
        <v>137</v>
      </c>
      <c r="G13" s="101" t="s">
        <v>14</v>
      </c>
      <c r="H13" s="101" t="s">
        <v>15</v>
      </c>
      <c r="I13" s="101" t="s">
        <v>16</v>
      </c>
      <c r="J13" s="101" t="s">
        <v>134</v>
      </c>
      <c r="K13" s="101" t="s">
        <v>133</v>
      </c>
      <c r="L13" s="102" t="s">
        <v>17</v>
      </c>
      <c r="M13" s="102" t="s">
        <v>18</v>
      </c>
      <c r="N13" s="102" t="s">
        <v>19</v>
      </c>
      <c r="O13" s="101" t="s">
        <v>20</v>
      </c>
    </row>
    <row r="14" spans="1:15" ht="33" customHeight="1" x14ac:dyDescent="0.3">
      <c r="A14" s="92"/>
      <c r="B14" s="92"/>
      <c r="C14" s="93"/>
      <c r="D14" s="94"/>
      <c r="E14" s="120"/>
      <c r="F14" s="133">
        <f t="shared" ref="F14:F29" si="0">D14*E14</f>
        <v>0</v>
      </c>
      <c r="G14" s="134">
        <f t="shared" ref="G14:G45" si="1">MIN($F14,7000)*$G$12</f>
        <v>0</v>
      </c>
      <c r="H14" s="134">
        <f t="shared" ref="H14:H45" si="2">$F14*$H$12</f>
        <v>0</v>
      </c>
      <c r="I14" s="134">
        <f t="shared" ref="I14:I45" si="3">MIN($F14,7000)*0.001</f>
        <v>0</v>
      </c>
      <c r="J14" s="134">
        <f>0.062*MIN($F14,184500)</f>
        <v>0</v>
      </c>
      <c r="K14" s="134">
        <f>0.0145*$F14</f>
        <v>0</v>
      </c>
      <c r="L14" s="135">
        <v>0</v>
      </c>
      <c r="M14" s="135">
        <v>0</v>
      </c>
      <c r="N14" s="135">
        <v>0</v>
      </c>
      <c r="O14" s="136">
        <f>SUM(G14:N14)</f>
        <v>0</v>
      </c>
    </row>
    <row r="15" spans="1:15" ht="33" customHeight="1" x14ac:dyDescent="0.3">
      <c r="A15" s="92"/>
      <c r="B15" s="92"/>
      <c r="C15" s="93"/>
      <c r="D15" s="94"/>
      <c r="E15" s="120"/>
      <c r="F15" s="133">
        <f t="shared" si="0"/>
        <v>0</v>
      </c>
      <c r="G15" s="134">
        <f t="shared" si="1"/>
        <v>0</v>
      </c>
      <c r="H15" s="134">
        <f t="shared" si="2"/>
        <v>0</v>
      </c>
      <c r="I15" s="134">
        <f t="shared" si="3"/>
        <v>0</v>
      </c>
      <c r="J15" s="134">
        <f t="shared" ref="J15:J45" si="4">0.062*MIN($F15,184500)+0.0145*$F15</f>
        <v>0</v>
      </c>
      <c r="K15" s="134">
        <f t="shared" ref="K15:K45" si="5">0.0145*$F15</f>
        <v>0</v>
      </c>
      <c r="L15" s="135">
        <v>0</v>
      </c>
      <c r="M15" s="135">
        <v>0</v>
      </c>
      <c r="N15" s="135">
        <v>0</v>
      </c>
      <c r="O15" s="136">
        <f>SUM(G15:N15)</f>
        <v>0</v>
      </c>
    </row>
    <row r="16" spans="1:15" ht="33" customHeight="1" x14ac:dyDescent="0.3">
      <c r="A16" s="92"/>
      <c r="B16" s="92"/>
      <c r="C16" s="93"/>
      <c r="D16" s="94"/>
      <c r="E16" s="120"/>
      <c r="F16" s="133">
        <f t="shared" si="0"/>
        <v>0</v>
      </c>
      <c r="G16" s="134">
        <f t="shared" si="1"/>
        <v>0</v>
      </c>
      <c r="H16" s="134">
        <f t="shared" si="2"/>
        <v>0</v>
      </c>
      <c r="I16" s="134">
        <f t="shared" si="3"/>
        <v>0</v>
      </c>
      <c r="J16" s="134">
        <f t="shared" si="4"/>
        <v>0</v>
      </c>
      <c r="K16" s="134">
        <f t="shared" si="5"/>
        <v>0</v>
      </c>
      <c r="L16" s="135">
        <v>0</v>
      </c>
      <c r="M16" s="135">
        <v>0</v>
      </c>
      <c r="N16" s="135">
        <v>0</v>
      </c>
      <c r="O16" s="136">
        <f>SUM(G16:N16)</f>
        <v>0</v>
      </c>
    </row>
    <row r="17" spans="1:15" ht="33" customHeight="1" x14ac:dyDescent="0.3">
      <c r="A17" s="92"/>
      <c r="B17" s="92"/>
      <c r="C17" s="93"/>
      <c r="D17" s="94"/>
      <c r="E17" s="120"/>
      <c r="F17" s="133">
        <f t="shared" si="0"/>
        <v>0</v>
      </c>
      <c r="G17" s="134">
        <f t="shared" si="1"/>
        <v>0</v>
      </c>
      <c r="H17" s="134">
        <f t="shared" si="2"/>
        <v>0</v>
      </c>
      <c r="I17" s="134">
        <f t="shared" si="3"/>
        <v>0</v>
      </c>
      <c r="J17" s="134">
        <f t="shared" si="4"/>
        <v>0</v>
      </c>
      <c r="K17" s="134">
        <f t="shared" si="5"/>
        <v>0</v>
      </c>
      <c r="L17" s="135">
        <v>0</v>
      </c>
      <c r="M17" s="135">
        <v>0</v>
      </c>
      <c r="N17" s="135">
        <v>0</v>
      </c>
      <c r="O17" s="136">
        <f>SUM(G17:N17)</f>
        <v>0</v>
      </c>
    </row>
    <row r="18" spans="1:15" ht="33" customHeight="1" x14ac:dyDescent="0.3">
      <c r="A18" s="92"/>
      <c r="B18" s="92"/>
      <c r="C18" s="93"/>
      <c r="D18" s="94"/>
      <c r="E18" s="120"/>
      <c r="F18" s="133">
        <f t="shared" si="0"/>
        <v>0</v>
      </c>
      <c r="G18" s="134">
        <f t="shared" si="1"/>
        <v>0</v>
      </c>
      <c r="H18" s="134">
        <f t="shared" si="2"/>
        <v>0</v>
      </c>
      <c r="I18" s="134">
        <f t="shared" si="3"/>
        <v>0</v>
      </c>
      <c r="J18" s="134">
        <f t="shared" si="4"/>
        <v>0</v>
      </c>
      <c r="K18" s="134">
        <f t="shared" si="5"/>
        <v>0</v>
      </c>
      <c r="L18" s="135">
        <v>0</v>
      </c>
      <c r="M18" s="135">
        <v>0</v>
      </c>
      <c r="N18" s="135">
        <v>0</v>
      </c>
      <c r="O18" s="136">
        <f>SUM(G18:N18)</f>
        <v>0</v>
      </c>
    </row>
    <row r="19" spans="1:15" ht="33" customHeight="1" x14ac:dyDescent="0.3">
      <c r="A19" s="92"/>
      <c r="B19" s="92"/>
      <c r="C19" s="93"/>
      <c r="D19" s="94"/>
      <c r="E19" s="120"/>
      <c r="F19" s="133">
        <f t="shared" si="0"/>
        <v>0</v>
      </c>
      <c r="G19" s="134">
        <f t="shared" si="1"/>
        <v>0</v>
      </c>
      <c r="H19" s="134">
        <f t="shared" si="2"/>
        <v>0</v>
      </c>
      <c r="I19" s="134">
        <f t="shared" si="3"/>
        <v>0</v>
      </c>
      <c r="J19" s="134">
        <f t="shared" si="4"/>
        <v>0</v>
      </c>
      <c r="K19" s="134">
        <f t="shared" si="5"/>
        <v>0</v>
      </c>
      <c r="L19" s="135">
        <v>0</v>
      </c>
      <c r="M19" s="135">
        <v>0</v>
      </c>
      <c r="N19" s="135">
        <v>0</v>
      </c>
      <c r="O19" s="136">
        <f>SUM(G19:N19)</f>
        <v>0</v>
      </c>
    </row>
    <row r="20" spans="1:15" ht="33" customHeight="1" x14ac:dyDescent="0.3">
      <c r="A20" s="92"/>
      <c r="B20" s="92"/>
      <c r="C20" s="93"/>
      <c r="D20" s="94"/>
      <c r="E20" s="120"/>
      <c r="F20" s="133">
        <f t="shared" si="0"/>
        <v>0</v>
      </c>
      <c r="G20" s="134">
        <f t="shared" si="1"/>
        <v>0</v>
      </c>
      <c r="H20" s="134">
        <f t="shared" si="2"/>
        <v>0</v>
      </c>
      <c r="I20" s="134">
        <f t="shared" si="3"/>
        <v>0</v>
      </c>
      <c r="J20" s="134">
        <f t="shared" si="4"/>
        <v>0</v>
      </c>
      <c r="K20" s="134">
        <f t="shared" si="5"/>
        <v>0</v>
      </c>
      <c r="L20" s="135">
        <v>0</v>
      </c>
      <c r="M20" s="135">
        <v>0</v>
      </c>
      <c r="N20" s="135">
        <v>0</v>
      </c>
      <c r="O20" s="136">
        <f>SUM(G20:N20)</f>
        <v>0</v>
      </c>
    </row>
    <row r="21" spans="1:15" ht="33" customHeight="1" x14ac:dyDescent="0.3">
      <c r="A21" s="92"/>
      <c r="B21" s="92"/>
      <c r="C21" s="93"/>
      <c r="D21" s="94"/>
      <c r="E21" s="120"/>
      <c r="F21" s="133">
        <f t="shared" si="0"/>
        <v>0</v>
      </c>
      <c r="G21" s="134">
        <f t="shared" si="1"/>
        <v>0</v>
      </c>
      <c r="H21" s="134">
        <f t="shared" si="2"/>
        <v>0</v>
      </c>
      <c r="I21" s="134">
        <f t="shared" si="3"/>
        <v>0</v>
      </c>
      <c r="J21" s="134">
        <f t="shared" si="4"/>
        <v>0</v>
      </c>
      <c r="K21" s="134">
        <f t="shared" si="5"/>
        <v>0</v>
      </c>
      <c r="L21" s="135">
        <v>0</v>
      </c>
      <c r="M21" s="135">
        <v>0</v>
      </c>
      <c r="N21" s="135">
        <v>0</v>
      </c>
      <c r="O21" s="136">
        <f>SUM(G21:N21)</f>
        <v>0</v>
      </c>
    </row>
    <row r="22" spans="1:15" ht="33" customHeight="1" x14ac:dyDescent="0.3">
      <c r="A22" s="92"/>
      <c r="B22" s="92"/>
      <c r="C22" s="93"/>
      <c r="D22" s="94"/>
      <c r="E22" s="120"/>
      <c r="F22" s="133">
        <f t="shared" si="0"/>
        <v>0</v>
      </c>
      <c r="G22" s="134">
        <f t="shared" si="1"/>
        <v>0</v>
      </c>
      <c r="H22" s="134">
        <f t="shared" si="2"/>
        <v>0</v>
      </c>
      <c r="I22" s="134">
        <f t="shared" si="3"/>
        <v>0</v>
      </c>
      <c r="J22" s="134">
        <f t="shared" si="4"/>
        <v>0</v>
      </c>
      <c r="K22" s="134">
        <f t="shared" si="5"/>
        <v>0</v>
      </c>
      <c r="L22" s="135">
        <v>0</v>
      </c>
      <c r="M22" s="135">
        <v>0</v>
      </c>
      <c r="N22" s="135">
        <v>0</v>
      </c>
      <c r="O22" s="136">
        <f>SUM(G22:N22)</f>
        <v>0</v>
      </c>
    </row>
    <row r="23" spans="1:15" ht="33" customHeight="1" x14ac:dyDescent="0.3">
      <c r="A23" s="92"/>
      <c r="B23" s="92"/>
      <c r="C23" s="93"/>
      <c r="D23" s="94"/>
      <c r="E23" s="120"/>
      <c r="F23" s="133">
        <f t="shared" si="0"/>
        <v>0</v>
      </c>
      <c r="G23" s="134">
        <f t="shared" si="1"/>
        <v>0</v>
      </c>
      <c r="H23" s="134">
        <f t="shared" si="2"/>
        <v>0</v>
      </c>
      <c r="I23" s="134">
        <f t="shared" si="3"/>
        <v>0</v>
      </c>
      <c r="J23" s="134">
        <f t="shared" si="4"/>
        <v>0</v>
      </c>
      <c r="K23" s="134">
        <f t="shared" si="5"/>
        <v>0</v>
      </c>
      <c r="L23" s="135">
        <v>0</v>
      </c>
      <c r="M23" s="135">
        <v>0</v>
      </c>
      <c r="N23" s="135">
        <v>0</v>
      </c>
      <c r="O23" s="136">
        <f>SUM(G23:N23)</f>
        <v>0</v>
      </c>
    </row>
    <row r="24" spans="1:15" ht="33" customHeight="1" x14ac:dyDescent="0.3">
      <c r="A24" s="92"/>
      <c r="B24" s="92"/>
      <c r="C24" s="93"/>
      <c r="D24" s="94"/>
      <c r="E24" s="120"/>
      <c r="F24" s="133">
        <f t="shared" si="0"/>
        <v>0</v>
      </c>
      <c r="G24" s="134">
        <f t="shared" si="1"/>
        <v>0</v>
      </c>
      <c r="H24" s="134">
        <f t="shared" si="2"/>
        <v>0</v>
      </c>
      <c r="I24" s="134">
        <f t="shared" si="3"/>
        <v>0</v>
      </c>
      <c r="J24" s="134">
        <f t="shared" si="4"/>
        <v>0</v>
      </c>
      <c r="K24" s="134">
        <f t="shared" si="5"/>
        <v>0</v>
      </c>
      <c r="L24" s="135">
        <v>0</v>
      </c>
      <c r="M24" s="135">
        <v>0</v>
      </c>
      <c r="N24" s="135">
        <v>0</v>
      </c>
      <c r="O24" s="136">
        <f>SUM(G24:N24)</f>
        <v>0</v>
      </c>
    </row>
    <row r="25" spans="1:15" ht="33" customHeight="1" x14ac:dyDescent="0.3">
      <c r="A25" s="92"/>
      <c r="B25" s="92"/>
      <c r="C25" s="93"/>
      <c r="D25" s="94"/>
      <c r="E25" s="120"/>
      <c r="F25" s="133">
        <f t="shared" si="0"/>
        <v>0</v>
      </c>
      <c r="G25" s="134">
        <f t="shared" si="1"/>
        <v>0</v>
      </c>
      <c r="H25" s="134">
        <f t="shared" si="2"/>
        <v>0</v>
      </c>
      <c r="I25" s="134">
        <f t="shared" si="3"/>
        <v>0</v>
      </c>
      <c r="J25" s="134">
        <f t="shared" si="4"/>
        <v>0</v>
      </c>
      <c r="K25" s="134">
        <f t="shared" si="5"/>
        <v>0</v>
      </c>
      <c r="L25" s="135">
        <v>0</v>
      </c>
      <c r="M25" s="135">
        <v>0</v>
      </c>
      <c r="N25" s="135">
        <v>0</v>
      </c>
      <c r="O25" s="136">
        <f>SUM(G25:N25)</f>
        <v>0</v>
      </c>
    </row>
    <row r="26" spans="1:15" ht="33" customHeight="1" x14ac:dyDescent="0.3">
      <c r="A26" s="92"/>
      <c r="B26" s="92"/>
      <c r="C26" s="93"/>
      <c r="D26" s="94"/>
      <c r="E26" s="120"/>
      <c r="F26" s="133">
        <f t="shared" si="0"/>
        <v>0</v>
      </c>
      <c r="G26" s="134">
        <f t="shared" si="1"/>
        <v>0</v>
      </c>
      <c r="H26" s="134">
        <f t="shared" si="2"/>
        <v>0</v>
      </c>
      <c r="I26" s="134">
        <f t="shared" si="3"/>
        <v>0</v>
      </c>
      <c r="J26" s="134">
        <f t="shared" si="4"/>
        <v>0</v>
      </c>
      <c r="K26" s="134">
        <f t="shared" si="5"/>
        <v>0</v>
      </c>
      <c r="L26" s="135">
        <v>0</v>
      </c>
      <c r="M26" s="135">
        <v>0</v>
      </c>
      <c r="N26" s="135">
        <v>0</v>
      </c>
      <c r="O26" s="136">
        <f>SUM(G26:N26)</f>
        <v>0</v>
      </c>
    </row>
    <row r="27" spans="1:15" ht="33" customHeight="1" x14ac:dyDescent="0.3">
      <c r="A27" s="92"/>
      <c r="B27" s="92"/>
      <c r="C27" s="93"/>
      <c r="D27" s="94"/>
      <c r="E27" s="120"/>
      <c r="F27" s="133">
        <f t="shared" si="0"/>
        <v>0</v>
      </c>
      <c r="G27" s="134">
        <f t="shared" si="1"/>
        <v>0</v>
      </c>
      <c r="H27" s="134">
        <f t="shared" si="2"/>
        <v>0</v>
      </c>
      <c r="I27" s="134">
        <f t="shared" si="3"/>
        <v>0</v>
      </c>
      <c r="J27" s="134">
        <f t="shared" si="4"/>
        <v>0</v>
      </c>
      <c r="K27" s="134">
        <f t="shared" si="5"/>
        <v>0</v>
      </c>
      <c r="L27" s="135">
        <v>0</v>
      </c>
      <c r="M27" s="135">
        <v>0</v>
      </c>
      <c r="N27" s="135">
        <v>0</v>
      </c>
      <c r="O27" s="136">
        <f>SUM(G27:N27)</f>
        <v>0</v>
      </c>
    </row>
    <row r="28" spans="1:15" ht="33" customHeight="1" x14ac:dyDescent="0.3">
      <c r="A28" s="92"/>
      <c r="B28" s="92"/>
      <c r="C28" s="93"/>
      <c r="D28" s="94"/>
      <c r="E28" s="120"/>
      <c r="F28" s="133">
        <f t="shared" si="0"/>
        <v>0</v>
      </c>
      <c r="G28" s="134">
        <f t="shared" si="1"/>
        <v>0</v>
      </c>
      <c r="H28" s="134">
        <f t="shared" si="2"/>
        <v>0</v>
      </c>
      <c r="I28" s="134">
        <f t="shared" si="3"/>
        <v>0</v>
      </c>
      <c r="J28" s="134">
        <f t="shared" si="4"/>
        <v>0</v>
      </c>
      <c r="K28" s="134">
        <f t="shared" si="5"/>
        <v>0</v>
      </c>
      <c r="L28" s="135">
        <v>0</v>
      </c>
      <c r="M28" s="135">
        <v>0</v>
      </c>
      <c r="N28" s="135">
        <v>0</v>
      </c>
      <c r="O28" s="136">
        <f>SUM(G28:N28)</f>
        <v>0</v>
      </c>
    </row>
    <row r="29" spans="1:15" ht="33" customHeight="1" x14ac:dyDescent="0.3">
      <c r="A29" s="122"/>
      <c r="B29" s="122"/>
      <c r="C29" s="123"/>
      <c r="D29" s="124"/>
      <c r="E29" s="125"/>
      <c r="F29" s="133">
        <f t="shared" si="0"/>
        <v>0</v>
      </c>
      <c r="G29" s="134">
        <f t="shared" si="1"/>
        <v>0</v>
      </c>
      <c r="H29" s="134">
        <f t="shared" si="2"/>
        <v>0</v>
      </c>
      <c r="I29" s="134">
        <f t="shared" si="3"/>
        <v>0</v>
      </c>
      <c r="J29" s="134">
        <f t="shared" si="4"/>
        <v>0</v>
      </c>
      <c r="K29" s="134">
        <f t="shared" si="5"/>
        <v>0</v>
      </c>
      <c r="L29" s="135">
        <v>0</v>
      </c>
      <c r="M29" s="135">
        <v>0</v>
      </c>
      <c r="N29" s="135">
        <v>0</v>
      </c>
      <c r="O29" s="136">
        <f>SUM(G29:N29)</f>
        <v>0</v>
      </c>
    </row>
    <row r="30" spans="1:15" ht="33" customHeight="1" x14ac:dyDescent="0.3">
      <c r="A30" s="92"/>
      <c r="B30" s="92"/>
      <c r="C30" s="93"/>
      <c r="D30" s="94"/>
      <c r="E30" s="120"/>
      <c r="F30" s="133">
        <f t="shared" ref="F30:F45" si="6">D30*E30</f>
        <v>0</v>
      </c>
      <c r="G30" s="134">
        <f t="shared" si="1"/>
        <v>0</v>
      </c>
      <c r="H30" s="134">
        <f t="shared" si="2"/>
        <v>0</v>
      </c>
      <c r="I30" s="134">
        <f t="shared" si="3"/>
        <v>0</v>
      </c>
      <c r="J30" s="134">
        <f>0.062*MIN($F30,184500)</f>
        <v>0</v>
      </c>
      <c r="K30" s="134">
        <f>0.0145*$F30</f>
        <v>0</v>
      </c>
      <c r="L30" s="135">
        <v>0</v>
      </c>
      <c r="M30" s="135">
        <v>0</v>
      </c>
      <c r="N30" s="135">
        <v>0</v>
      </c>
      <c r="O30" s="136">
        <f>SUM(G30:N30)</f>
        <v>0</v>
      </c>
    </row>
    <row r="31" spans="1:15" ht="33" customHeight="1" x14ac:dyDescent="0.3">
      <c r="A31" s="92"/>
      <c r="B31" s="92"/>
      <c r="C31" s="93"/>
      <c r="D31" s="94"/>
      <c r="E31" s="120"/>
      <c r="F31" s="133">
        <f t="shared" si="6"/>
        <v>0</v>
      </c>
      <c r="G31" s="134">
        <f t="shared" si="1"/>
        <v>0</v>
      </c>
      <c r="H31" s="134">
        <f t="shared" si="2"/>
        <v>0</v>
      </c>
      <c r="I31" s="134">
        <f t="shared" si="3"/>
        <v>0</v>
      </c>
      <c r="J31" s="134">
        <f t="shared" si="4"/>
        <v>0</v>
      </c>
      <c r="K31" s="134">
        <f t="shared" si="5"/>
        <v>0</v>
      </c>
      <c r="L31" s="135">
        <v>0</v>
      </c>
      <c r="M31" s="135">
        <v>0</v>
      </c>
      <c r="N31" s="135">
        <v>0</v>
      </c>
      <c r="O31" s="136">
        <f>SUM(G31:N31)</f>
        <v>0</v>
      </c>
    </row>
    <row r="32" spans="1:15" ht="33" customHeight="1" x14ac:dyDescent="0.3">
      <c r="A32" s="92"/>
      <c r="B32" s="92"/>
      <c r="C32" s="93"/>
      <c r="D32" s="94"/>
      <c r="E32" s="120"/>
      <c r="F32" s="133">
        <f t="shared" si="6"/>
        <v>0</v>
      </c>
      <c r="G32" s="134">
        <f t="shared" si="1"/>
        <v>0</v>
      </c>
      <c r="H32" s="134">
        <f t="shared" si="2"/>
        <v>0</v>
      </c>
      <c r="I32" s="134">
        <f t="shared" si="3"/>
        <v>0</v>
      </c>
      <c r="J32" s="134">
        <f t="shared" si="4"/>
        <v>0</v>
      </c>
      <c r="K32" s="134">
        <f t="shared" si="5"/>
        <v>0</v>
      </c>
      <c r="L32" s="135">
        <v>0</v>
      </c>
      <c r="M32" s="135">
        <v>0</v>
      </c>
      <c r="N32" s="135">
        <v>0</v>
      </c>
      <c r="O32" s="136">
        <f>SUM(G32:N32)</f>
        <v>0</v>
      </c>
    </row>
    <row r="33" spans="1:15" ht="33" customHeight="1" x14ac:dyDescent="0.3">
      <c r="A33" s="92"/>
      <c r="B33" s="92"/>
      <c r="C33" s="93"/>
      <c r="D33" s="94"/>
      <c r="E33" s="120"/>
      <c r="F33" s="133">
        <f t="shared" si="6"/>
        <v>0</v>
      </c>
      <c r="G33" s="134">
        <f t="shared" si="1"/>
        <v>0</v>
      </c>
      <c r="H33" s="134">
        <f t="shared" si="2"/>
        <v>0</v>
      </c>
      <c r="I33" s="134">
        <f t="shared" si="3"/>
        <v>0</v>
      </c>
      <c r="J33" s="134">
        <f t="shared" si="4"/>
        <v>0</v>
      </c>
      <c r="K33" s="134">
        <f t="shared" si="5"/>
        <v>0</v>
      </c>
      <c r="L33" s="135">
        <v>0</v>
      </c>
      <c r="M33" s="135">
        <v>0</v>
      </c>
      <c r="N33" s="135">
        <v>0</v>
      </c>
      <c r="O33" s="136">
        <f>SUM(G33:N33)</f>
        <v>0</v>
      </c>
    </row>
    <row r="34" spans="1:15" ht="33" customHeight="1" x14ac:dyDescent="0.3">
      <c r="A34" s="92"/>
      <c r="B34" s="92"/>
      <c r="C34" s="93"/>
      <c r="D34" s="94"/>
      <c r="E34" s="120"/>
      <c r="F34" s="133">
        <f t="shared" si="6"/>
        <v>0</v>
      </c>
      <c r="G34" s="134">
        <f t="shared" si="1"/>
        <v>0</v>
      </c>
      <c r="H34" s="134">
        <f t="shared" si="2"/>
        <v>0</v>
      </c>
      <c r="I34" s="134">
        <f t="shared" si="3"/>
        <v>0</v>
      </c>
      <c r="J34" s="134">
        <f t="shared" si="4"/>
        <v>0</v>
      </c>
      <c r="K34" s="134">
        <f t="shared" si="5"/>
        <v>0</v>
      </c>
      <c r="L34" s="135">
        <v>0</v>
      </c>
      <c r="M34" s="135">
        <v>0</v>
      </c>
      <c r="N34" s="135">
        <v>0</v>
      </c>
      <c r="O34" s="136">
        <f>SUM(G34:N34)</f>
        <v>0</v>
      </c>
    </row>
    <row r="35" spans="1:15" ht="33" customHeight="1" x14ac:dyDescent="0.3">
      <c r="A35" s="92"/>
      <c r="B35" s="92"/>
      <c r="C35" s="93"/>
      <c r="D35" s="94"/>
      <c r="E35" s="120"/>
      <c r="F35" s="133">
        <f t="shared" si="6"/>
        <v>0</v>
      </c>
      <c r="G35" s="134">
        <f t="shared" si="1"/>
        <v>0</v>
      </c>
      <c r="H35" s="134">
        <f t="shared" si="2"/>
        <v>0</v>
      </c>
      <c r="I35" s="134">
        <f t="shared" si="3"/>
        <v>0</v>
      </c>
      <c r="J35" s="134">
        <f t="shared" si="4"/>
        <v>0</v>
      </c>
      <c r="K35" s="134">
        <f t="shared" si="5"/>
        <v>0</v>
      </c>
      <c r="L35" s="135">
        <v>0</v>
      </c>
      <c r="M35" s="135">
        <v>0</v>
      </c>
      <c r="N35" s="135">
        <v>0</v>
      </c>
      <c r="O35" s="136">
        <f>SUM(G35:N35)</f>
        <v>0</v>
      </c>
    </row>
    <row r="36" spans="1:15" ht="33" customHeight="1" x14ac:dyDescent="0.3">
      <c r="A36" s="92"/>
      <c r="B36" s="92"/>
      <c r="C36" s="93"/>
      <c r="D36" s="94"/>
      <c r="E36" s="120"/>
      <c r="F36" s="133">
        <f t="shared" si="6"/>
        <v>0</v>
      </c>
      <c r="G36" s="134">
        <f t="shared" si="1"/>
        <v>0</v>
      </c>
      <c r="H36" s="134">
        <f t="shared" si="2"/>
        <v>0</v>
      </c>
      <c r="I36" s="134">
        <f t="shared" si="3"/>
        <v>0</v>
      </c>
      <c r="J36" s="134">
        <f t="shared" si="4"/>
        <v>0</v>
      </c>
      <c r="K36" s="134">
        <f t="shared" si="5"/>
        <v>0</v>
      </c>
      <c r="L36" s="135">
        <v>0</v>
      </c>
      <c r="M36" s="135">
        <v>0</v>
      </c>
      <c r="N36" s="135">
        <v>0</v>
      </c>
      <c r="O36" s="136">
        <f>SUM(G36:N36)</f>
        <v>0</v>
      </c>
    </row>
    <row r="37" spans="1:15" ht="33" customHeight="1" x14ac:dyDescent="0.3">
      <c r="A37" s="92"/>
      <c r="B37" s="92"/>
      <c r="C37" s="93"/>
      <c r="D37" s="94"/>
      <c r="E37" s="120"/>
      <c r="F37" s="133">
        <f t="shared" si="6"/>
        <v>0</v>
      </c>
      <c r="G37" s="134">
        <f t="shared" si="1"/>
        <v>0</v>
      </c>
      <c r="H37" s="134">
        <f t="shared" si="2"/>
        <v>0</v>
      </c>
      <c r="I37" s="134">
        <f t="shared" si="3"/>
        <v>0</v>
      </c>
      <c r="J37" s="134">
        <f t="shared" si="4"/>
        <v>0</v>
      </c>
      <c r="K37" s="134">
        <f t="shared" si="5"/>
        <v>0</v>
      </c>
      <c r="L37" s="135">
        <v>0</v>
      </c>
      <c r="M37" s="135">
        <v>0</v>
      </c>
      <c r="N37" s="135">
        <v>0</v>
      </c>
      <c r="O37" s="136">
        <f>SUM(G37:N37)</f>
        <v>0</v>
      </c>
    </row>
    <row r="38" spans="1:15" ht="33" customHeight="1" x14ac:dyDescent="0.3">
      <c r="A38" s="92"/>
      <c r="B38" s="92"/>
      <c r="C38" s="93"/>
      <c r="D38" s="94"/>
      <c r="E38" s="120"/>
      <c r="F38" s="133">
        <f t="shared" si="6"/>
        <v>0</v>
      </c>
      <c r="G38" s="134">
        <f t="shared" si="1"/>
        <v>0</v>
      </c>
      <c r="H38" s="134">
        <f t="shared" si="2"/>
        <v>0</v>
      </c>
      <c r="I38" s="134">
        <f t="shared" si="3"/>
        <v>0</v>
      </c>
      <c r="J38" s="134">
        <f t="shared" si="4"/>
        <v>0</v>
      </c>
      <c r="K38" s="134">
        <f t="shared" si="5"/>
        <v>0</v>
      </c>
      <c r="L38" s="135">
        <v>0</v>
      </c>
      <c r="M38" s="135">
        <v>0</v>
      </c>
      <c r="N38" s="135">
        <v>0</v>
      </c>
      <c r="O38" s="136">
        <f>SUM(G38:N38)</f>
        <v>0</v>
      </c>
    </row>
    <row r="39" spans="1:15" ht="33" customHeight="1" x14ac:dyDescent="0.3">
      <c r="A39" s="92"/>
      <c r="B39" s="92"/>
      <c r="C39" s="93"/>
      <c r="D39" s="94"/>
      <c r="E39" s="120"/>
      <c r="F39" s="133">
        <f t="shared" si="6"/>
        <v>0</v>
      </c>
      <c r="G39" s="134">
        <f t="shared" si="1"/>
        <v>0</v>
      </c>
      <c r="H39" s="134">
        <f t="shared" si="2"/>
        <v>0</v>
      </c>
      <c r="I39" s="134">
        <f t="shared" si="3"/>
        <v>0</v>
      </c>
      <c r="J39" s="134">
        <f t="shared" si="4"/>
        <v>0</v>
      </c>
      <c r="K39" s="134">
        <f t="shared" si="5"/>
        <v>0</v>
      </c>
      <c r="L39" s="135">
        <v>0</v>
      </c>
      <c r="M39" s="135">
        <v>0</v>
      </c>
      <c r="N39" s="135">
        <v>0</v>
      </c>
      <c r="O39" s="136">
        <f>SUM(G39:N39)</f>
        <v>0</v>
      </c>
    </row>
    <row r="40" spans="1:15" ht="33" customHeight="1" x14ac:dyDescent="0.3">
      <c r="A40" s="92"/>
      <c r="B40" s="92"/>
      <c r="C40" s="93"/>
      <c r="D40" s="94"/>
      <c r="E40" s="120"/>
      <c r="F40" s="133">
        <f t="shared" si="6"/>
        <v>0</v>
      </c>
      <c r="G40" s="134">
        <f t="shared" si="1"/>
        <v>0</v>
      </c>
      <c r="H40" s="134">
        <f t="shared" si="2"/>
        <v>0</v>
      </c>
      <c r="I40" s="134">
        <f t="shared" si="3"/>
        <v>0</v>
      </c>
      <c r="J40" s="134">
        <f t="shared" si="4"/>
        <v>0</v>
      </c>
      <c r="K40" s="134">
        <f t="shared" si="5"/>
        <v>0</v>
      </c>
      <c r="L40" s="135">
        <v>0</v>
      </c>
      <c r="M40" s="135">
        <v>0</v>
      </c>
      <c r="N40" s="135">
        <v>0</v>
      </c>
      <c r="O40" s="136">
        <f>SUM(G40:N40)</f>
        <v>0</v>
      </c>
    </row>
    <row r="41" spans="1:15" ht="33" customHeight="1" x14ac:dyDescent="0.3">
      <c r="A41" s="92"/>
      <c r="B41" s="92"/>
      <c r="C41" s="93"/>
      <c r="D41" s="94"/>
      <c r="E41" s="120"/>
      <c r="F41" s="133">
        <f t="shared" si="6"/>
        <v>0</v>
      </c>
      <c r="G41" s="134">
        <f t="shared" si="1"/>
        <v>0</v>
      </c>
      <c r="H41" s="134">
        <f t="shared" si="2"/>
        <v>0</v>
      </c>
      <c r="I41" s="134">
        <f t="shared" si="3"/>
        <v>0</v>
      </c>
      <c r="J41" s="134">
        <f t="shared" si="4"/>
        <v>0</v>
      </c>
      <c r="K41" s="134">
        <f t="shared" si="5"/>
        <v>0</v>
      </c>
      <c r="L41" s="135">
        <v>0</v>
      </c>
      <c r="M41" s="135">
        <v>0</v>
      </c>
      <c r="N41" s="135">
        <v>0</v>
      </c>
      <c r="O41" s="136">
        <f>SUM(G41:N41)</f>
        <v>0</v>
      </c>
    </row>
    <row r="42" spans="1:15" ht="33" customHeight="1" x14ac:dyDescent="0.3">
      <c r="A42" s="92"/>
      <c r="B42" s="92"/>
      <c r="C42" s="93"/>
      <c r="D42" s="94"/>
      <c r="E42" s="120"/>
      <c r="F42" s="133">
        <f t="shared" si="6"/>
        <v>0</v>
      </c>
      <c r="G42" s="134">
        <f t="shared" si="1"/>
        <v>0</v>
      </c>
      <c r="H42" s="134">
        <f t="shared" si="2"/>
        <v>0</v>
      </c>
      <c r="I42" s="134">
        <f t="shared" si="3"/>
        <v>0</v>
      </c>
      <c r="J42" s="134">
        <f t="shared" si="4"/>
        <v>0</v>
      </c>
      <c r="K42" s="134">
        <f t="shared" si="5"/>
        <v>0</v>
      </c>
      <c r="L42" s="135">
        <v>0</v>
      </c>
      <c r="M42" s="135">
        <v>0</v>
      </c>
      <c r="N42" s="135">
        <v>0</v>
      </c>
      <c r="O42" s="136">
        <f>SUM(G42:N42)</f>
        <v>0</v>
      </c>
    </row>
    <row r="43" spans="1:15" ht="33" customHeight="1" x14ac:dyDescent="0.3">
      <c r="A43" s="92"/>
      <c r="B43" s="92"/>
      <c r="C43" s="93"/>
      <c r="D43" s="94"/>
      <c r="E43" s="120"/>
      <c r="F43" s="133">
        <f t="shared" si="6"/>
        <v>0</v>
      </c>
      <c r="G43" s="134">
        <f t="shared" si="1"/>
        <v>0</v>
      </c>
      <c r="H43" s="134">
        <f t="shared" si="2"/>
        <v>0</v>
      </c>
      <c r="I43" s="134">
        <f t="shared" si="3"/>
        <v>0</v>
      </c>
      <c r="J43" s="134">
        <f t="shared" si="4"/>
        <v>0</v>
      </c>
      <c r="K43" s="134">
        <f t="shared" si="5"/>
        <v>0</v>
      </c>
      <c r="L43" s="135">
        <v>0</v>
      </c>
      <c r="M43" s="135">
        <v>0</v>
      </c>
      <c r="N43" s="135">
        <v>0</v>
      </c>
      <c r="O43" s="136">
        <f>SUM(G43:N43)</f>
        <v>0</v>
      </c>
    </row>
    <row r="44" spans="1:15" ht="33" customHeight="1" x14ac:dyDescent="0.3">
      <c r="A44" s="92"/>
      <c r="B44" s="92"/>
      <c r="C44" s="93"/>
      <c r="D44" s="94"/>
      <c r="E44" s="120"/>
      <c r="F44" s="133">
        <f t="shared" si="6"/>
        <v>0</v>
      </c>
      <c r="G44" s="134">
        <f t="shared" si="1"/>
        <v>0</v>
      </c>
      <c r="H44" s="134">
        <f t="shared" si="2"/>
        <v>0</v>
      </c>
      <c r="I44" s="134">
        <f t="shared" si="3"/>
        <v>0</v>
      </c>
      <c r="J44" s="134">
        <f t="shared" si="4"/>
        <v>0</v>
      </c>
      <c r="K44" s="134">
        <f t="shared" si="5"/>
        <v>0</v>
      </c>
      <c r="L44" s="135">
        <v>0</v>
      </c>
      <c r="M44" s="135">
        <v>0</v>
      </c>
      <c r="N44" s="135">
        <v>0</v>
      </c>
      <c r="O44" s="136">
        <f>SUM(G44:N44)</f>
        <v>0</v>
      </c>
    </row>
    <row r="45" spans="1:15" ht="33" customHeight="1" thickBot="1" x14ac:dyDescent="0.35">
      <c r="A45" s="122"/>
      <c r="B45" s="122"/>
      <c r="C45" s="123"/>
      <c r="D45" s="124"/>
      <c r="E45" s="125"/>
      <c r="F45" s="133">
        <f t="shared" si="6"/>
        <v>0</v>
      </c>
      <c r="G45" s="134">
        <f t="shared" si="1"/>
        <v>0</v>
      </c>
      <c r="H45" s="134">
        <f t="shared" si="2"/>
        <v>0</v>
      </c>
      <c r="I45" s="134">
        <f t="shared" si="3"/>
        <v>0</v>
      </c>
      <c r="J45" s="134">
        <f t="shared" si="4"/>
        <v>0</v>
      </c>
      <c r="K45" s="134">
        <f t="shared" si="5"/>
        <v>0</v>
      </c>
      <c r="L45" s="135">
        <v>0</v>
      </c>
      <c r="M45" s="135">
        <v>0</v>
      </c>
      <c r="N45" s="135">
        <v>0</v>
      </c>
      <c r="O45" s="136">
        <f>SUM(G45:N45)</f>
        <v>0</v>
      </c>
    </row>
    <row r="46" spans="1:15" ht="33" customHeight="1" thickBot="1" x14ac:dyDescent="0.4">
      <c r="A46" s="228" t="s">
        <v>142</v>
      </c>
      <c r="B46" s="229"/>
      <c r="C46" s="229"/>
      <c r="D46" s="229"/>
      <c r="E46" s="230"/>
      <c r="F46" s="132">
        <f>SUM(F14:F45)</f>
        <v>0</v>
      </c>
    </row>
    <row r="47" spans="1:15" ht="15" customHeight="1" x14ac:dyDescent="0.3"/>
    <row r="48" spans="1:15" x14ac:dyDescent="0.3">
      <c r="A48" s="231" t="s">
        <v>117</v>
      </c>
      <c r="B48" s="232"/>
      <c r="C48" s="232"/>
      <c r="D48" s="233"/>
      <c r="E48" s="65" t="s">
        <v>24</v>
      </c>
    </row>
    <row r="49" spans="1:5" ht="19.95" customHeight="1" x14ac:dyDescent="0.3">
      <c r="A49" s="206" t="s">
        <v>28</v>
      </c>
      <c r="B49" s="207"/>
      <c r="C49" s="207"/>
      <c r="D49" s="208"/>
      <c r="E49" s="95">
        <f>SUM(G14:G45)</f>
        <v>0</v>
      </c>
    </row>
    <row r="50" spans="1:5" ht="14.4" customHeight="1" x14ac:dyDescent="0.3">
      <c r="A50" s="234" t="s">
        <v>29</v>
      </c>
      <c r="B50" s="235"/>
      <c r="C50" s="235"/>
      <c r="D50" s="236"/>
      <c r="E50" s="95">
        <f>SUM(H14:H45)</f>
        <v>0</v>
      </c>
    </row>
    <row r="51" spans="1:5" ht="29.4" customHeight="1" x14ac:dyDescent="0.3">
      <c r="A51" s="221" t="s">
        <v>27</v>
      </c>
      <c r="B51" s="222"/>
      <c r="C51" s="222"/>
      <c r="D51" s="223"/>
      <c r="E51" s="95">
        <f>SUM(I14:I45)</f>
        <v>0</v>
      </c>
    </row>
    <row r="52" spans="1:5" ht="27" customHeight="1" x14ac:dyDescent="0.3">
      <c r="A52" s="206" t="s">
        <v>135</v>
      </c>
      <c r="B52" s="207"/>
      <c r="C52" s="207"/>
      <c r="D52" s="208"/>
      <c r="E52" s="95">
        <f>SUM(J14:J45)</f>
        <v>0</v>
      </c>
    </row>
    <row r="53" spans="1:5" ht="15" customHeight="1" thickBot="1" x14ac:dyDescent="0.35">
      <c r="A53" s="227" t="s">
        <v>26</v>
      </c>
      <c r="B53" s="227"/>
      <c r="C53" s="227"/>
      <c r="D53" s="227"/>
      <c r="E53" s="95">
        <f>SUM(K14:K45)</f>
        <v>0</v>
      </c>
    </row>
    <row r="54" spans="1:5" ht="24" customHeight="1" thickBot="1" x14ac:dyDescent="0.35">
      <c r="A54" s="213" t="s">
        <v>120</v>
      </c>
      <c r="B54" s="214"/>
      <c r="C54" s="214"/>
      <c r="D54" s="214"/>
      <c r="E54" s="97">
        <f>SUM(E49:E53)</f>
        <v>0</v>
      </c>
    </row>
    <row r="55" spans="1:5" ht="18" customHeight="1" x14ac:dyDescent="0.3">
      <c r="A55" s="103"/>
      <c r="B55" s="104"/>
      <c r="C55" s="104"/>
      <c r="D55" s="104"/>
      <c r="E55" s="73"/>
    </row>
    <row r="56" spans="1:5" ht="15" customHeight="1" x14ac:dyDescent="0.3">
      <c r="A56" s="224" t="s">
        <v>119</v>
      </c>
      <c r="B56" s="225"/>
      <c r="C56" s="225"/>
      <c r="D56" s="226"/>
      <c r="E56" s="75" t="s">
        <v>33</v>
      </c>
    </row>
    <row r="57" spans="1:5" ht="15" customHeight="1" x14ac:dyDescent="0.3">
      <c r="A57" s="221" t="s">
        <v>118</v>
      </c>
      <c r="B57" s="222"/>
      <c r="C57" s="222"/>
      <c r="D57" s="223"/>
      <c r="E57" s="95">
        <f>SUM(L14:L45)</f>
        <v>0</v>
      </c>
    </row>
    <row r="58" spans="1:5" ht="24" customHeight="1" x14ac:dyDescent="0.3">
      <c r="A58" s="206" t="s">
        <v>37</v>
      </c>
      <c r="B58" s="207"/>
      <c r="C58" s="207"/>
      <c r="D58" s="208"/>
      <c r="E58" s="95">
        <f>SUM(M14:M45)</f>
        <v>0</v>
      </c>
    </row>
    <row r="59" spans="1:5" ht="18" customHeight="1" x14ac:dyDescent="0.3">
      <c r="A59" s="206" t="s">
        <v>38</v>
      </c>
      <c r="B59" s="207"/>
      <c r="C59" s="207"/>
      <c r="D59" s="208"/>
      <c r="E59" s="95">
        <f>SUM(N14:N45)</f>
        <v>0</v>
      </c>
    </row>
    <row r="60" spans="1:5" ht="16.2" thickBot="1" x14ac:dyDescent="0.35">
      <c r="A60" s="215" t="s">
        <v>120</v>
      </c>
      <c r="B60" s="216"/>
      <c r="C60" s="216"/>
      <c r="D60" s="216"/>
      <c r="E60" s="96">
        <f>SUM(E57:E59)</f>
        <v>0</v>
      </c>
    </row>
    <row r="61" spans="1:5" ht="18.600000000000001" thickBot="1" x14ac:dyDescent="0.4">
      <c r="A61" s="176" t="s">
        <v>116</v>
      </c>
      <c r="B61" s="212"/>
      <c r="C61" s="212"/>
      <c r="D61" s="212"/>
      <c r="E61" s="132">
        <f>E54+E60</f>
        <v>0</v>
      </c>
    </row>
    <row r="62" spans="1:5" ht="15" thickBot="1" x14ac:dyDescent="0.35">
      <c r="A62" s="6"/>
      <c r="B62" s="6"/>
      <c r="C62" s="6"/>
      <c r="D62" s="6"/>
      <c r="E62" s="6"/>
    </row>
    <row r="63" spans="1:5" ht="18.600000000000001" thickBot="1" x14ac:dyDescent="0.4">
      <c r="A63" s="6"/>
      <c r="B63" s="6"/>
      <c r="C63" s="6"/>
      <c r="D63" s="130" t="s">
        <v>136</v>
      </c>
      <c r="E63" s="131" t="e">
        <f>E61/F46</f>
        <v>#DIV/0!</v>
      </c>
    </row>
    <row r="64" spans="1:5" ht="15" thickBot="1" x14ac:dyDescent="0.35"/>
    <row r="65" spans="1:7" ht="15" thickBot="1" x14ac:dyDescent="0.35">
      <c r="A65" s="164" t="s">
        <v>41</v>
      </c>
      <c r="B65" s="165"/>
      <c r="C65" s="165"/>
      <c r="D65" s="165"/>
      <c r="E65" s="165"/>
      <c r="F65" s="165"/>
      <c r="G65" s="166"/>
    </row>
    <row r="66" spans="1:7" ht="15" thickBot="1" x14ac:dyDescent="0.35">
      <c r="A66" s="189"/>
      <c r="B66" s="166"/>
      <c r="D66" s="55"/>
      <c r="E66" s="192"/>
      <c r="F66" s="166"/>
      <c r="G66" s="57"/>
    </row>
    <row r="67" spans="1:7" ht="15" thickBot="1" x14ac:dyDescent="0.35">
      <c r="A67" s="193" t="s">
        <v>42</v>
      </c>
      <c r="B67" s="188"/>
      <c r="E67" s="187" t="s">
        <v>43</v>
      </c>
      <c r="F67" s="188"/>
      <c r="G67" s="76" t="s">
        <v>44</v>
      </c>
    </row>
    <row r="68" spans="1:7" ht="15" thickBot="1" x14ac:dyDescent="0.35">
      <c r="A68" s="19"/>
      <c r="B68" s="19"/>
      <c r="C68" s="19"/>
      <c r="D68" s="19"/>
      <c r="E68" s="40"/>
      <c r="F68" s="19"/>
      <c r="G68" s="19"/>
    </row>
    <row r="69" spans="1:7" ht="15" thickBot="1" x14ac:dyDescent="0.35">
      <c r="A69" s="156" t="s">
        <v>45</v>
      </c>
      <c r="B69" s="155"/>
      <c r="C69" s="77"/>
      <c r="D69" s="45" t="s">
        <v>46</v>
      </c>
      <c r="E69" s="105" t="b">
        <v>0</v>
      </c>
      <c r="F69" s="45" t="s">
        <v>47</v>
      </c>
      <c r="G69" s="105" t="b">
        <v>0</v>
      </c>
    </row>
    <row r="70" spans="1:7" ht="15" thickBot="1" x14ac:dyDescent="0.35">
      <c r="A70" s="178"/>
      <c r="B70" s="179"/>
      <c r="C70" s="6"/>
      <c r="D70" s="53"/>
      <c r="E70" s="190"/>
      <c r="F70" s="179"/>
      <c r="G70" s="54"/>
    </row>
    <row r="71" spans="1:7" ht="15" thickBot="1" x14ac:dyDescent="0.35">
      <c r="A71" s="156" t="s">
        <v>48</v>
      </c>
      <c r="B71" s="155"/>
      <c r="E71" s="154" t="s">
        <v>49</v>
      </c>
      <c r="F71" s="155"/>
      <c r="G71" s="51" t="s">
        <v>44</v>
      </c>
    </row>
    <row r="72" spans="1:7" x14ac:dyDescent="0.3">
      <c r="A72" s="8"/>
      <c r="B72" s="8"/>
      <c r="C72" s="8"/>
      <c r="D72" s="8"/>
      <c r="E72" s="8"/>
      <c r="F72" s="8"/>
    </row>
    <row r="73" spans="1:7" x14ac:dyDescent="0.3">
      <c r="A73" s="8"/>
      <c r="B73" s="8"/>
      <c r="C73" s="8"/>
      <c r="D73" s="8"/>
      <c r="E73" s="8"/>
      <c r="F73" s="8"/>
    </row>
    <row r="74" spans="1:7" x14ac:dyDescent="0.3">
      <c r="A74" s="8"/>
      <c r="B74" s="8"/>
      <c r="C74" s="8"/>
      <c r="D74" s="8"/>
      <c r="E74" s="8"/>
      <c r="F74" s="8"/>
    </row>
    <row r="75" spans="1:7" x14ac:dyDescent="0.3">
      <c r="A75" s="8"/>
      <c r="B75" s="8"/>
      <c r="C75" s="8"/>
      <c r="D75" s="8"/>
      <c r="E75" s="8"/>
      <c r="F75" s="8"/>
    </row>
    <row r="76" spans="1:7" x14ac:dyDescent="0.3">
      <c r="A76" s="8"/>
      <c r="B76" s="8"/>
      <c r="C76" s="8"/>
      <c r="D76" s="8"/>
      <c r="E76" s="8"/>
      <c r="F76" s="8"/>
    </row>
    <row r="77" spans="1:7" x14ac:dyDescent="0.3">
      <c r="A77" s="8"/>
      <c r="B77" s="8"/>
      <c r="C77" s="8"/>
      <c r="D77" s="8"/>
      <c r="E77" s="8"/>
      <c r="F77" s="8"/>
    </row>
    <row r="78" spans="1:7" x14ac:dyDescent="0.3">
      <c r="A78" s="8"/>
      <c r="B78" s="8"/>
      <c r="C78" s="8"/>
      <c r="D78" s="8"/>
      <c r="E78" s="8"/>
      <c r="F78" s="8"/>
    </row>
    <row r="79" spans="1:7" x14ac:dyDescent="0.3">
      <c r="A79" s="8"/>
      <c r="B79" s="8"/>
      <c r="C79" s="8"/>
      <c r="D79" s="8"/>
      <c r="E79" s="8"/>
      <c r="F79" s="8"/>
    </row>
    <row r="80" spans="1:7" x14ac:dyDescent="0.3">
      <c r="A80" s="8"/>
      <c r="B80" s="8"/>
      <c r="C80" s="8"/>
      <c r="D80" s="8"/>
      <c r="E80" s="8"/>
      <c r="F80" s="8"/>
    </row>
    <row r="81" spans="1:6" x14ac:dyDescent="0.3">
      <c r="A81" s="8"/>
      <c r="B81" s="8"/>
      <c r="C81" s="8"/>
      <c r="D81" s="8"/>
      <c r="E81" s="8"/>
      <c r="F81" s="8"/>
    </row>
    <row r="82" spans="1:6" x14ac:dyDescent="0.3">
      <c r="A82" s="8"/>
      <c r="B82" s="8"/>
      <c r="C82" s="8"/>
      <c r="D82" s="8"/>
      <c r="E82" s="8"/>
      <c r="F82" s="8"/>
    </row>
    <row r="83" spans="1:6" x14ac:dyDescent="0.3">
      <c r="A83" s="8"/>
      <c r="B83" s="8"/>
      <c r="C83" s="8"/>
      <c r="D83" s="8"/>
      <c r="E83" s="8"/>
      <c r="F83" s="8"/>
    </row>
  </sheetData>
  <sheetProtection selectLockedCells="1"/>
  <mergeCells count="36">
    <mergeCell ref="B3:C3"/>
    <mergeCell ref="A52:D52"/>
    <mergeCell ref="A49:D49"/>
    <mergeCell ref="A57:D57"/>
    <mergeCell ref="A8:D8"/>
    <mergeCell ref="A6:D6"/>
    <mergeCell ref="A53:D53"/>
    <mergeCell ref="A46:E46"/>
    <mergeCell ref="A48:D48"/>
    <mergeCell ref="A50:D50"/>
    <mergeCell ref="E71:F71"/>
    <mergeCell ref="A58:D58"/>
    <mergeCell ref="E67:F67"/>
    <mergeCell ref="A51:D51"/>
    <mergeCell ref="A71:B71"/>
    <mergeCell ref="A56:D56"/>
    <mergeCell ref="E70:F70"/>
    <mergeCell ref="A66:B66"/>
    <mergeCell ref="A69:B69"/>
    <mergeCell ref="A70:B70"/>
    <mergeCell ref="A67:B67"/>
    <mergeCell ref="A1:F1"/>
    <mergeCell ref="A65:G65"/>
    <mergeCell ref="A59:D59"/>
    <mergeCell ref="E66:F66"/>
    <mergeCell ref="B4:C4"/>
    <mergeCell ref="E3:F3"/>
    <mergeCell ref="A61:D61"/>
    <mergeCell ref="A54:D54"/>
    <mergeCell ref="A60:D60"/>
    <mergeCell ref="E2:F2"/>
    <mergeCell ref="A7:D7"/>
    <mergeCell ref="E4:F4"/>
    <mergeCell ref="A9:D9"/>
    <mergeCell ref="B2:C2"/>
    <mergeCell ref="A10:D10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3"/>
  <sheetViews>
    <sheetView topLeftCell="A40" zoomScaleNormal="100" workbookViewId="0">
      <selection activeCell="J51" sqref="J51"/>
    </sheetView>
  </sheetViews>
  <sheetFormatPr defaultRowHeight="14.4" x14ac:dyDescent="0.3"/>
  <cols>
    <col min="1" max="1" width="31.88671875" customWidth="1"/>
    <col min="2" max="2" width="17" customWidth="1"/>
    <col min="3" max="3" width="8.6640625" customWidth="1"/>
    <col min="4" max="4" width="18.33203125" customWidth="1"/>
    <col min="5" max="5" width="17.44140625" customWidth="1"/>
    <col min="6" max="7" width="16.88671875" customWidth="1"/>
    <col min="10" max="10" width="9" customWidth="1"/>
  </cols>
  <sheetData>
    <row r="1" spans="1:11" ht="28.8" customHeight="1" thickBot="1" x14ac:dyDescent="0.6">
      <c r="A1" s="237" t="s">
        <v>71</v>
      </c>
      <c r="B1" s="165"/>
      <c r="C1" s="165"/>
      <c r="D1" s="165"/>
      <c r="E1" s="165"/>
      <c r="F1" s="155"/>
    </row>
    <row r="2" spans="1:11" x14ac:dyDescent="0.3">
      <c r="A2" s="19"/>
      <c r="B2" s="19"/>
      <c r="C2" s="19"/>
      <c r="D2" s="19"/>
      <c r="E2" s="19"/>
      <c r="F2" s="19"/>
    </row>
    <row r="3" spans="1:11" x14ac:dyDescent="0.3">
      <c r="A3" s="186" t="s">
        <v>72</v>
      </c>
      <c r="B3" s="181"/>
      <c r="C3" s="181"/>
      <c r="D3" s="182"/>
      <c r="E3" s="241" t="s">
        <v>8</v>
      </c>
      <c r="F3" s="182"/>
    </row>
    <row r="4" spans="1:11" ht="57" customHeight="1" x14ac:dyDescent="0.3">
      <c r="A4" s="273" t="s">
        <v>73</v>
      </c>
      <c r="B4" s="181"/>
      <c r="C4" s="181"/>
      <c r="D4" s="182"/>
      <c r="E4" s="62" t="s">
        <v>68</v>
      </c>
      <c r="F4" s="63" t="s">
        <v>9</v>
      </c>
    </row>
    <row r="6" spans="1:11" ht="15" customHeight="1" x14ac:dyDescent="0.3">
      <c r="A6" s="60" t="s">
        <v>74</v>
      </c>
      <c r="B6" s="243"/>
      <c r="C6" s="185"/>
      <c r="D6" s="42" t="s">
        <v>2</v>
      </c>
      <c r="E6" s="271"/>
      <c r="F6" s="185"/>
    </row>
    <row r="7" spans="1:11" x14ac:dyDescent="0.3">
      <c r="A7" s="60" t="s">
        <v>3</v>
      </c>
      <c r="B7" s="243"/>
      <c r="C7" s="185"/>
      <c r="D7" s="16" t="s">
        <v>4</v>
      </c>
      <c r="E7" s="272"/>
      <c r="F7" s="185"/>
    </row>
    <row r="8" spans="1:11" x14ac:dyDescent="0.3">
      <c r="A8" s="60" t="s">
        <v>75</v>
      </c>
      <c r="B8" s="243"/>
      <c r="C8" s="185"/>
      <c r="D8" s="16" t="s">
        <v>76</v>
      </c>
      <c r="E8" s="243"/>
      <c r="F8" s="185"/>
    </row>
    <row r="9" spans="1:11" x14ac:dyDescent="0.3">
      <c r="A9" s="17"/>
      <c r="B9" s="18"/>
      <c r="C9" s="19"/>
      <c r="D9" s="17"/>
      <c r="E9" s="41"/>
    </row>
    <row r="10" spans="1:11" x14ac:dyDescent="0.3">
      <c r="A10" s="19"/>
      <c r="B10" s="19"/>
      <c r="C10" s="19"/>
      <c r="D10" s="145" t="s">
        <v>77</v>
      </c>
      <c r="E10" s="146" t="s">
        <v>78</v>
      </c>
      <c r="F10" s="147" t="s">
        <v>79</v>
      </c>
    </row>
    <row r="11" spans="1:11" ht="33" customHeight="1" x14ac:dyDescent="0.3">
      <c r="A11" s="246" t="s">
        <v>80</v>
      </c>
      <c r="B11" s="247"/>
      <c r="C11" s="247"/>
      <c r="D11" s="20"/>
      <c r="E11" s="20"/>
      <c r="F11" s="64">
        <f>E11-D11</f>
        <v>0</v>
      </c>
    </row>
    <row r="12" spans="1:11" x14ac:dyDescent="0.3">
      <c r="A12" s="22"/>
      <c r="B12" s="22"/>
      <c r="C12" s="22"/>
      <c r="D12" s="22"/>
      <c r="E12" s="22"/>
      <c r="F12" s="148"/>
      <c r="J12" s="3"/>
    </row>
    <row r="13" spans="1:11" x14ac:dyDescent="0.3">
      <c r="A13" s="22"/>
      <c r="B13" s="22"/>
      <c r="C13" s="22"/>
      <c r="D13" s="149" t="s">
        <v>77</v>
      </c>
      <c r="E13" s="150" t="s">
        <v>78</v>
      </c>
      <c r="F13" s="151" t="s">
        <v>79</v>
      </c>
      <c r="J13" s="2"/>
    </row>
    <row r="14" spans="1:11" ht="33" customHeight="1" x14ac:dyDescent="0.3">
      <c r="A14" s="246" t="s">
        <v>81</v>
      </c>
      <c r="B14" s="247"/>
      <c r="C14" s="247"/>
      <c r="D14" s="20"/>
      <c r="E14" s="20"/>
      <c r="F14" s="64">
        <f>E14-D14</f>
        <v>0</v>
      </c>
      <c r="J14" s="2"/>
    </row>
    <row r="15" spans="1:11" x14ac:dyDescent="0.3">
      <c r="A15" s="25"/>
      <c r="B15" s="26"/>
      <c r="C15" s="22"/>
      <c r="D15" s="27"/>
      <c r="E15" s="25"/>
      <c r="F15" s="148"/>
      <c r="J15" s="4"/>
      <c r="K15" s="5"/>
    </row>
    <row r="16" spans="1:11" x14ac:dyDescent="0.3">
      <c r="A16" s="28" t="s">
        <v>82</v>
      </c>
      <c r="B16" s="29"/>
      <c r="C16" s="30"/>
      <c r="D16" s="23" t="s">
        <v>77</v>
      </c>
      <c r="E16" s="24" t="s">
        <v>78</v>
      </c>
      <c r="F16" s="66" t="s">
        <v>79</v>
      </c>
      <c r="J16" s="1"/>
    </row>
    <row r="17" spans="1:6" x14ac:dyDescent="0.3">
      <c r="A17" s="244" t="s">
        <v>25</v>
      </c>
      <c r="B17" s="181"/>
      <c r="C17" s="182"/>
      <c r="D17" s="20"/>
      <c r="E17" s="21"/>
      <c r="F17" s="64">
        <f t="shared" ref="F17:F25" si="0">E17-D17</f>
        <v>0</v>
      </c>
    </row>
    <row r="18" spans="1:6" x14ac:dyDescent="0.3">
      <c r="A18" s="244" t="s">
        <v>26</v>
      </c>
      <c r="B18" s="181"/>
      <c r="C18" s="182"/>
      <c r="D18" s="31"/>
      <c r="E18" s="32"/>
      <c r="F18" s="64">
        <f t="shared" si="0"/>
        <v>0</v>
      </c>
    </row>
    <row r="19" spans="1:6" x14ac:dyDescent="0.3">
      <c r="A19" s="245" t="s">
        <v>83</v>
      </c>
      <c r="B19" s="181"/>
      <c r="C19" s="182"/>
      <c r="D19" s="31"/>
      <c r="E19" s="32"/>
      <c r="F19" s="64">
        <f t="shared" si="0"/>
        <v>0</v>
      </c>
    </row>
    <row r="20" spans="1:6" x14ac:dyDescent="0.3">
      <c r="A20" s="244" t="s">
        <v>84</v>
      </c>
      <c r="B20" s="181"/>
      <c r="C20" s="182"/>
      <c r="D20" s="31"/>
      <c r="E20" s="32"/>
      <c r="F20" s="64">
        <f t="shared" si="0"/>
        <v>0</v>
      </c>
    </row>
    <row r="21" spans="1:6" x14ac:dyDescent="0.3">
      <c r="A21" s="244" t="s">
        <v>29</v>
      </c>
      <c r="B21" s="181"/>
      <c r="C21" s="182"/>
      <c r="D21" s="31"/>
      <c r="E21" s="32"/>
      <c r="F21" s="64">
        <f t="shared" si="0"/>
        <v>0</v>
      </c>
    </row>
    <row r="22" spans="1:6" ht="15" customHeight="1" x14ac:dyDescent="0.3">
      <c r="A22" s="244" t="s">
        <v>85</v>
      </c>
      <c r="B22" s="181"/>
      <c r="C22" s="182"/>
      <c r="D22" s="20"/>
      <c r="E22" s="21"/>
      <c r="F22" s="64">
        <f t="shared" si="0"/>
        <v>0</v>
      </c>
    </row>
    <row r="23" spans="1:6" ht="15" customHeight="1" x14ac:dyDescent="0.3">
      <c r="A23" s="245" t="s">
        <v>36</v>
      </c>
      <c r="B23" s="181"/>
      <c r="C23" s="182"/>
      <c r="D23" s="20"/>
      <c r="E23" s="21"/>
      <c r="F23" s="64">
        <f t="shared" si="0"/>
        <v>0</v>
      </c>
    </row>
    <row r="24" spans="1:6" ht="15" customHeight="1" x14ac:dyDescent="0.3">
      <c r="A24" s="244" t="s">
        <v>86</v>
      </c>
      <c r="B24" s="181"/>
      <c r="C24" s="182"/>
      <c r="D24" s="20"/>
      <c r="E24" s="21"/>
      <c r="F24" s="64">
        <f t="shared" si="0"/>
        <v>0</v>
      </c>
    </row>
    <row r="25" spans="1:6" x14ac:dyDescent="0.3">
      <c r="A25" s="244" t="s">
        <v>38</v>
      </c>
      <c r="B25" s="181"/>
      <c r="C25" s="182"/>
      <c r="D25" s="20"/>
      <c r="E25" s="21"/>
      <c r="F25" s="64">
        <f t="shared" si="0"/>
        <v>0</v>
      </c>
    </row>
    <row r="26" spans="1:6" ht="22.05" customHeight="1" x14ac:dyDescent="0.3">
      <c r="A26" s="257" t="s">
        <v>87</v>
      </c>
      <c r="B26" s="258"/>
      <c r="C26" s="258"/>
      <c r="D26" s="14">
        <f>SUM(D17:D25)</f>
        <v>0</v>
      </c>
      <c r="E26" s="14">
        <f>SUM(E17:E25)</f>
        <v>0</v>
      </c>
      <c r="F26" s="14">
        <f>SUM(F17:F25)</f>
        <v>0</v>
      </c>
    </row>
    <row r="27" spans="1:6" ht="22.05" customHeight="1" thickBot="1" x14ac:dyDescent="0.35">
      <c r="A27" s="270"/>
      <c r="B27" s="158"/>
      <c r="C27" s="158"/>
      <c r="D27" s="158"/>
      <c r="E27" s="153" t="s">
        <v>88</v>
      </c>
      <c r="F27" s="152">
        <f>F11+F14+F26</f>
        <v>0</v>
      </c>
    </row>
    <row r="28" spans="1:6" x14ac:dyDescent="0.3">
      <c r="A28" s="33"/>
      <c r="B28" s="34"/>
      <c r="C28" s="19"/>
      <c r="D28" s="34"/>
      <c r="E28" s="35"/>
      <c r="F28" s="2"/>
    </row>
    <row r="29" spans="1:6" x14ac:dyDescent="0.3">
      <c r="A29" s="33"/>
      <c r="B29" s="69"/>
      <c r="C29" s="19"/>
      <c r="D29" s="70" t="s">
        <v>89</v>
      </c>
      <c r="E29" s="36" t="s">
        <v>90</v>
      </c>
      <c r="F29" s="67" t="s">
        <v>79</v>
      </c>
    </row>
    <row r="30" spans="1:6" ht="33" customHeight="1" x14ac:dyDescent="0.3">
      <c r="A30" s="266" t="s">
        <v>91</v>
      </c>
      <c r="B30" s="181"/>
      <c r="C30" s="182"/>
      <c r="D30" s="68" t="e">
        <f>D26/D14</f>
        <v>#DIV/0!</v>
      </c>
      <c r="E30" s="68" t="e">
        <f>E26/E14</f>
        <v>#DIV/0!</v>
      </c>
      <c r="F30" s="68" t="e">
        <f>E30-D30</f>
        <v>#DIV/0!</v>
      </c>
    </row>
    <row r="31" spans="1:6" x14ac:dyDescent="0.3">
      <c r="C31" s="2"/>
      <c r="D31" s="1"/>
    </row>
    <row r="32" spans="1:6" x14ac:dyDescent="0.3">
      <c r="A32" s="260" t="s">
        <v>92</v>
      </c>
      <c r="B32" s="181"/>
      <c r="C32" s="181"/>
      <c r="D32" s="181"/>
      <c r="E32" s="181"/>
      <c r="F32" s="182"/>
    </row>
    <row r="33" spans="1:6" x14ac:dyDescent="0.3">
      <c r="A33" s="60" t="s">
        <v>93</v>
      </c>
      <c r="B33" s="242" t="s">
        <v>94</v>
      </c>
      <c r="C33" s="181"/>
      <c r="D33" s="181"/>
      <c r="E33" s="181"/>
      <c r="F33" s="182"/>
    </row>
    <row r="34" spans="1:6" x14ac:dyDescent="0.3">
      <c r="A34" s="37" t="s">
        <v>25</v>
      </c>
      <c r="B34" s="240"/>
      <c r="C34" s="184"/>
      <c r="D34" s="184"/>
      <c r="E34" s="184"/>
      <c r="F34" s="184"/>
    </row>
    <row r="35" spans="1:6" x14ac:dyDescent="0.3">
      <c r="A35" s="37" t="s">
        <v>26</v>
      </c>
      <c r="B35" s="239"/>
      <c r="C35" s="184"/>
      <c r="D35" s="184"/>
      <c r="E35" s="184"/>
      <c r="F35" s="185"/>
    </row>
    <row r="36" spans="1:6" x14ac:dyDescent="0.3">
      <c r="A36" s="38" t="s">
        <v>83</v>
      </c>
      <c r="B36" s="259"/>
      <c r="C36" s="184"/>
      <c r="D36" s="184"/>
      <c r="E36" s="184"/>
      <c r="F36" s="185"/>
    </row>
    <row r="37" spans="1:6" x14ac:dyDescent="0.3">
      <c r="A37" s="37" t="s">
        <v>84</v>
      </c>
      <c r="B37" s="239"/>
      <c r="C37" s="184"/>
      <c r="D37" s="184"/>
      <c r="E37" s="184"/>
      <c r="F37" s="185"/>
    </row>
    <row r="38" spans="1:6" x14ac:dyDescent="0.3">
      <c r="A38" s="37" t="s">
        <v>29</v>
      </c>
      <c r="B38" s="239"/>
      <c r="C38" s="184"/>
      <c r="D38" s="184"/>
      <c r="E38" s="184"/>
      <c r="F38" s="185"/>
    </row>
    <row r="39" spans="1:6" x14ac:dyDescent="0.3">
      <c r="A39" s="37" t="s">
        <v>85</v>
      </c>
      <c r="B39" s="239"/>
      <c r="C39" s="184"/>
      <c r="D39" s="184"/>
      <c r="E39" s="184"/>
      <c r="F39" s="185"/>
    </row>
    <row r="40" spans="1:6" x14ac:dyDescent="0.3">
      <c r="A40" s="37" t="s">
        <v>36</v>
      </c>
      <c r="B40" s="239"/>
      <c r="C40" s="184"/>
      <c r="D40" s="184"/>
      <c r="E40" s="184"/>
      <c r="F40" s="185"/>
    </row>
    <row r="41" spans="1:6" x14ac:dyDescent="0.3">
      <c r="A41" s="37" t="s">
        <v>86</v>
      </c>
      <c r="B41" s="239"/>
      <c r="C41" s="184"/>
      <c r="D41" s="184"/>
      <c r="E41" s="184"/>
      <c r="F41" s="185"/>
    </row>
    <row r="42" spans="1:6" x14ac:dyDescent="0.3">
      <c r="A42" s="37" t="s">
        <v>38</v>
      </c>
      <c r="B42" s="239"/>
      <c r="C42" s="184"/>
      <c r="D42" s="184"/>
      <c r="E42" s="184"/>
      <c r="F42" s="185"/>
    </row>
    <row r="43" spans="1:6" ht="45.6" customHeight="1" x14ac:dyDescent="0.3">
      <c r="A43" s="261" t="s">
        <v>148</v>
      </c>
      <c r="B43" s="181"/>
      <c r="C43" s="181"/>
      <c r="D43" s="181"/>
      <c r="E43" s="181"/>
      <c r="F43" s="182"/>
    </row>
    <row r="45" spans="1:6" ht="15" customHeight="1" x14ac:dyDescent="0.3">
      <c r="A45" s="19"/>
      <c r="B45" s="19"/>
      <c r="C45" s="19"/>
      <c r="E45" s="36" t="s">
        <v>95</v>
      </c>
      <c r="F45" s="36" t="s">
        <v>96</v>
      </c>
    </row>
    <row r="46" spans="1:6" ht="21.6" customHeight="1" x14ac:dyDescent="0.3">
      <c r="A46" s="267" t="s">
        <v>97</v>
      </c>
      <c r="B46" s="268"/>
      <c r="C46" s="268"/>
      <c r="D46" s="269"/>
      <c r="E46" s="109" t="b">
        <v>0</v>
      </c>
      <c r="F46" s="109" t="b">
        <v>0</v>
      </c>
    </row>
    <row r="47" spans="1:6" ht="12" customHeight="1" x14ac:dyDescent="0.3">
      <c r="A47" s="19"/>
      <c r="B47" s="19"/>
      <c r="C47" s="19"/>
      <c r="D47" s="19"/>
      <c r="E47" s="19"/>
      <c r="F47" s="39"/>
    </row>
    <row r="48" spans="1:6" x14ac:dyDescent="0.3">
      <c r="A48" s="186" t="s">
        <v>98</v>
      </c>
      <c r="B48" s="181"/>
      <c r="C48" s="181"/>
      <c r="D48" s="181"/>
      <c r="E48" s="181"/>
      <c r="F48" s="182"/>
    </row>
    <row r="49" spans="1:6" ht="90" customHeight="1" x14ac:dyDescent="0.3">
      <c r="A49" s="265"/>
      <c r="B49" s="184"/>
      <c r="C49" s="184"/>
      <c r="D49" s="184"/>
      <c r="E49" s="184"/>
      <c r="F49" s="185"/>
    </row>
    <row r="50" spans="1:6" x14ac:dyDescent="0.3">
      <c r="A50" s="263" t="s">
        <v>99</v>
      </c>
      <c r="B50" s="264"/>
      <c r="C50" s="264"/>
      <c r="D50" s="264"/>
      <c r="E50" s="264"/>
      <c r="F50" s="264"/>
    </row>
    <row r="51" spans="1:6" ht="89.4" customHeight="1" x14ac:dyDescent="0.3">
      <c r="A51" s="262"/>
      <c r="B51" s="184"/>
      <c r="C51" s="184"/>
      <c r="D51" s="184"/>
      <c r="E51" s="184"/>
      <c r="F51" s="185"/>
    </row>
    <row r="52" spans="1:6" ht="24" customHeight="1" thickBot="1" x14ac:dyDescent="0.35"/>
    <row r="53" spans="1:6" ht="33" customHeight="1" thickBot="1" x14ac:dyDescent="0.35">
      <c r="B53" s="248" t="s">
        <v>100</v>
      </c>
      <c r="C53" s="249"/>
      <c r="D53" s="144">
        <f>E26</f>
        <v>0</v>
      </c>
    </row>
    <row r="54" spans="1:6" ht="14.4" customHeight="1" x14ac:dyDescent="0.3">
      <c r="A54" s="7"/>
      <c r="B54" s="13"/>
      <c r="C54" s="13"/>
      <c r="D54" s="143"/>
    </row>
    <row r="55" spans="1:6" ht="14.4" customHeight="1" x14ac:dyDescent="0.3">
      <c r="A55" s="7"/>
      <c r="B55" s="13"/>
      <c r="C55" s="13"/>
    </row>
    <row r="56" spans="1:6" x14ac:dyDescent="0.3">
      <c r="A56" s="238" t="s">
        <v>101</v>
      </c>
      <c r="B56" s="184"/>
      <c r="C56" s="184"/>
      <c r="D56" s="184"/>
      <c r="E56" s="184"/>
      <c r="F56" s="185"/>
    </row>
    <row r="57" spans="1:6" ht="30" customHeight="1" x14ac:dyDescent="0.3">
      <c r="A57" s="254"/>
      <c r="B57" s="253"/>
      <c r="C57" s="252"/>
      <c r="D57" s="253"/>
      <c r="E57" s="202"/>
      <c r="F57" s="43"/>
    </row>
    <row r="58" spans="1:6" ht="15" customHeight="1" x14ac:dyDescent="0.3">
      <c r="A58" s="238" t="s">
        <v>42</v>
      </c>
      <c r="B58" s="185"/>
      <c r="C58" s="255" t="s">
        <v>43</v>
      </c>
      <c r="D58" s="184"/>
      <c r="E58" s="185"/>
      <c r="F58" s="72" t="s">
        <v>44</v>
      </c>
    </row>
    <row r="59" spans="1:6" ht="15" customHeight="1" thickBot="1" x14ac:dyDescent="0.35">
      <c r="A59" s="19"/>
      <c r="B59" s="19"/>
      <c r="C59" s="19"/>
      <c r="D59" s="40"/>
      <c r="E59" s="19"/>
      <c r="F59" s="19"/>
    </row>
    <row r="60" spans="1:6" ht="15" customHeight="1" thickBot="1" x14ac:dyDescent="0.35">
      <c r="A60" s="52" t="s">
        <v>102</v>
      </c>
      <c r="B60" s="251" t="s">
        <v>46</v>
      </c>
      <c r="C60" s="155"/>
      <c r="D60" s="105" t="b">
        <v>0</v>
      </c>
      <c r="E60" s="46" t="s">
        <v>47</v>
      </c>
      <c r="F60" s="105" t="b">
        <v>0</v>
      </c>
    </row>
    <row r="61" spans="1:6" x14ac:dyDescent="0.3">
      <c r="C61" s="19"/>
      <c r="D61" s="19"/>
      <c r="F61" s="19"/>
    </row>
    <row r="62" spans="1:6" ht="30" customHeight="1" x14ac:dyDescent="0.3">
      <c r="A62" s="256"/>
      <c r="B62" s="184"/>
      <c r="C62" s="243"/>
      <c r="D62" s="184"/>
      <c r="E62" s="185"/>
      <c r="F62" s="44"/>
    </row>
    <row r="63" spans="1:6" ht="19.2" customHeight="1" x14ac:dyDescent="0.3">
      <c r="A63" s="186" t="s">
        <v>103</v>
      </c>
      <c r="B63" s="182"/>
      <c r="C63" s="250" t="s">
        <v>49</v>
      </c>
      <c r="D63" s="181"/>
      <c r="E63" s="182"/>
      <c r="F63" s="71" t="s">
        <v>44</v>
      </c>
    </row>
  </sheetData>
  <sheetProtection selectLockedCells="1"/>
  <mergeCells count="52">
    <mergeCell ref="E6:F6"/>
    <mergeCell ref="B6:C6"/>
    <mergeCell ref="E7:F7"/>
    <mergeCell ref="B7:C7"/>
    <mergeCell ref="A4:D4"/>
    <mergeCell ref="A18:C18"/>
    <mergeCell ref="A27:D27"/>
    <mergeCell ref="E8:F8"/>
    <mergeCell ref="A14:C14"/>
    <mergeCell ref="A22:C22"/>
    <mergeCell ref="A17:C17"/>
    <mergeCell ref="A25:C25"/>
    <mergeCell ref="A48:F48"/>
    <mergeCell ref="A51:F51"/>
    <mergeCell ref="A21:C21"/>
    <mergeCell ref="A50:F50"/>
    <mergeCell ref="A49:F49"/>
    <mergeCell ref="B37:F37"/>
    <mergeCell ref="A23:C23"/>
    <mergeCell ref="A30:C30"/>
    <mergeCell ref="B40:F40"/>
    <mergeCell ref="A46:D46"/>
    <mergeCell ref="C63:E63"/>
    <mergeCell ref="B38:F38"/>
    <mergeCell ref="B60:C60"/>
    <mergeCell ref="A24:C24"/>
    <mergeCell ref="C57:E57"/>
    <mergeCell ref="A57:B57"/>
    <mergeCell ref="C58:E58"/>
    <mergeCell ref="A63:B63"/>
    <mergeCell ref="A62:B62"/>
    <mergeCell ref="C62:E62"/>
    <mergeCell ref="B42:F42"/>
    <mergeCell ref="A26:C26"/>
    <mergeCell ref="B36:F36"/>
    <mergeCell ref="B35:F35"/>
    <mergeCell ref="A32:F32"/>
    <mergeCell ref="A43:F43"/>
    <mergeCell ref="A1:F1"/>
    <mergeCell ref="A3:D3"/>
    <mergeCell ref="A58:B58"/>
    <mergeCell ref="A56:F56"/>
    <mergeCell ref="B34:F34"/>
    <mergeCell ref="B39:F39"/>
    <mergeCell ref="E3:F3"/>
    <mergeCell ref="B33:F33"/>
    <mergeCell ref="B8:C8"/>
    <mergeCell ref="A20:C20"/>
    <mergeCell ref="A19:C19"/>
    <mergeCell ref="A11:C11"/>
    <mergeCell ref="B53:C53"/>
    <mergeCell ref="B41:F41"/>
  </mergeCells>
  <printOptions horizontalCentered="1"/>
  <pageMargins left="0.2" right="0.2" top="0.5" bottom="0.5" header="0.3" footer="0.3"/>
  <pageSetup orientation="portrait" r:id="rId1"/>
  <headerFooter>
    <oddHeader>&amp;C&amp;"-,Bold"&amp;20 FRINGE BENEFIT RATE INCREASE REQUEST</oddHeader>
    <oddFooter>&amp;RFBRIR  10-12-17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7"/>
  <sheetViews>
    <sheetView workbookViewId="0">
      <selection activeCell="H25" sqref="H25"/>
    </sheetView>
  </sheetViews>
  <sheetFormatPr defaultRowHeight="14.4" x14ac:dyDescent="0.3"/>
  <cols>
    <col min="1" max="1" width="54.109375" customWidth="1"/>
    <col min="2" max="2" width="12.77734375" customWidth="1"/>
  </cols>
  <sheetData>
    <row r="1" spans="1:2" x14ac:dyDescent="0.3">
      <c r="A1" t="s">
        <v>104</v>
      </c>
    </row>
    <row r="3" spans="1:2" x14ac:dyDescent="0.3">
      <c r="A3" t="s">
        <v>105</v>
      </c>
      <c r="B3" s="74">
        <v>0</v>
      </c>
    </row>
    <row r="4" spans="1:2" x14ac:dyDescent="0.3">
      <c r="A4" t="s">
        <v>106</v>
      </c>
      <c r="B4" s="80">
        <v>0</v>
      </c>
    </row>
    <row r="5" spans="1:2" x14ac:dyDescent="0.3">
      <c r="A5" t="s">
        <v>107</v>
      </c>
      <c r="B5" s="6">
        <v>0</v>
      </c>
    </row>
    <row r="8" spans="1:2" x14ac:dyDescent="0.3">
      <c r="A8" t="s">
        <v>108</v>
      </c>
    </row>
    <row r="9" spans="1:2" x14ac:dyDescent="0.3">
      <c r="A9" t="s">
        <v>109</v>
      </c>
      <c r="B9" s="81">
        <f>B3*0.04615</f>
        <v>0</v>
      </c>
    </row>
    <row r="10" spans="1:2" x14ac:dyDescent="0.3">
      <c r="A10" t="s">
        <v>110</v>
      </c>
      <c r="B10" s="81">
        <f>B3*0.03846</f>
        <v>0</v>
      </c>
    </row>
    <row r="12" spans="1:2" x14ac:dyDescent="0.3">
      <c r="A12" t="s">
        <v>111</v>
      </c>
    </row>
    <row r="13" spans="1:2" x14ac:dyDescent="0.3">
      <c r="A13" t="s">
        <v>112</v>
      </c>
      <c r="B13" s="82">
        <f>B9*B4</f>
        <v>0</v>
      </c>
    </row>
    <row r="15" spans="1:2" x14ac:dyDescent="0.3">
      <c r="A15" t="s">
        <v>113</v>
      </c>
    </row>
    <row r="16" spans="1:2" x14ac:dyDescent="0.3">
      <c r="A16" t="s">
        <v>114</v>
      </c>
    </row>
    <row r="17" spans="1:1" x14ac:dyDescent="0.3">
      <c r="A17" t="s">
        <v>115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58065100C3D418AFE7AB0A7F1CC3A" ma:contentTypeVersion="13" ma:contentTypeDescription="Create a new document." ma:contentTypeScope="" ma:versionID="619e65c1949e0e10ab8e2fbb773a6436">
  <xsd:schema xmlns:xsd="http://www.w3.org/2001/XMLSchema" xmlns:xs="http://www.w3.org/2001/XMLSchema" xmlns:p="http://schemas.microsoft.com/office/2006/metadata/properties" xmlns:ns2="a98da8e5-3d12-46bf-b764-e332a7eacba5" xmlns:ns3="e37b84aa-fc15-4cab-b806-b5464d022a65" targetNamespace="http://schemas.microsoft.com/office/2006/metadata/properties" ma:root="true" ma:fieldsID="925b006db5118ec84246c53764c05c12" ns2:_="" ns3:_="">
    <xsd:import namespace="a98da8e5-3d12-46bf-b764-e332a7eacba5"/>
    <xsd:import namespace="e37b84aa-fc15-4cab-b806-b5464d022a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da8e5-3d12-46bf-b764-e332a7eacb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d78530a-daca-4997-8296-acc9b26965f8}" ma:internalName="TaxCatchAll" ma:showField="CatchAllData" ma:web="a98da8e5-3d12-46bf-b764-e332a7eacb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b84aa-fc15-4cab-b806-b5464d022a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b278eec-cad9-4ec1-bf87-f68f02c44e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8da8e5-3d12-46bf-b764-e332a7eacba5" xsi:nil="true"/>
    <lcf76f155ced4ddcb4097134ff3c332f xmlns="e37b84aa-fc15-4cab-b806-b5464d022a6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44CA4A-9B95-4755-8223-2549DDDA3286}"/>
</file>

<file path=customXml/itemProps2.xml><?xml version="1.0" encoding="utf-8"?>
<ds:datastoreItem xmlns:ds="http://schemas.openxmlformats.org/officeDocument/2006/customXml" ds:itemID="{3562937D-6481-4FFB-B454-52905B4ECE02}">
  <ds:schemaRefs>
    <ds:schemaRef ds:uri="http://schemas.microsoft.com/office/2006/metadata/properties"/>
    <ds:schemaRef ds:uri="http://schemas.microsoft.com/office/infopath/2007/PartnerControls"/>
    <ds:schemaRef ds:uri="3d8f0f11-0f7f-4c8d-af1e-869de1938ee2"/>
    <ds:schemaRef ds:uri="a98da8e5-3d12-46bf-b764-e332a7eacba5"/>
  </ds:schemaRefs>
</ds:datastoreItem>
</file>

<file path=customXml/itemProps3.xml><?xml version="1.0" encoding="utf-8"?>
<ds:datastoreItem xmlns:ds="http://schemas.openxmlformats.org/officeDocument/2006/customXml" ds:itemID="{15B38669-0313-4B21-87E1-8DFC0E9926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Methodology &amp; Assumptions</vt:lpstr>
      <vt:lpstr>OMB &amp; DEC Guidelines</vt:lpstr>
      <vt:lpstr>Org. Fringe Benefit Calc. Form</vt:lpstr>
      <vt:lpstr>Per Staff Fringe Benefit Calc.</vt:lpstr>
      <vt:lpstr>Fringe Benefit Change Request </vt:lpstr>
      <vt:lpstr>MCO PTO Calculator v1.1</vt:lpstr>
      <vt:lpstr>'Fringe Benefit Change Request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Tyson, Anthony (DEC)</cp:lastModifiedBy>
  <cp:lastPrinted>2017-10-13T16:07:05Z</cp:lastPrinted>
  <dcterms:created xsi:type="dcterms:W3CDTF">2016-09-27T21:04:30Z</dcterms:created>
  <dcterms:modified xsi:type="dcterms:W3CDTF">2026-06-30T22:40:24Z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0x01010031E58065100C3D418AFE7AB0A7F1CC3A</vt:lpwstr>
  </property>
  <property fmtid="{D5CDD505-2E9C-101B-9397-08002B2CF9AE}" pid="3" name="MediaServiceImageTags">
    <vt:lpwstr/>
  </property>
</Properties>
</file>